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Sheet1!$B$4:$O$56</definedName>
  </definedNames>
  <calcPr calcId="144525"/>
</workbook>
</file>

<file path=xl/sharedStrings.xml><?xml version="1.0" encoding="utf-8"?>
<sst xmlns="http://schemas.openxmlformats.org/spreadsheetml/2006/main" count="1511" uniqueCount="765">
  <si>
    <t>附件1：</t>
  </si>
  <si>
    <t>2020-2021学年学生综合素质测评成绩汇总表（其他年级用表）</t>
  </si>
  <si>
    <t>序号</t>
  </si>
  <si>
    <t>学号</t>
  </si>
  <si>
    <t>姓名</t>
  </si>
  <si>
    <t>年级</t>
  </si>
  <si>
    <t>专业班级</t>
  </si>
  <si>
    <t>德育</t>
  </si>
  <si>
    <t>智育</t>
  </si>
  <si>
    <t>文体</t>
  </si>
  <si>
    <t>总分</t>
  </si>
  <si>
    <t>班级
名次</t>
  </si>
  <si>
    <t>班级
人数</t>
  </si>
  <si>
    <t>班级
排名</t>
  </si>
  <si>
    <t>专业
名次</t>
  </si>
  <si>
    <t>专业
人数</t>
  </si>
  <si>
    <t>专业
排名</t>
  </si>
  <si>
    <t>备注</t>
  </si>
  <si>
    <t>滕卓然</t>
  </si>
  <si>
    <t>资环1802</t>
  </si>
  <si>
    <t>刘艺文</t>
  </si>
  <si>
    <t>高闻哲</t>
  </si>
  <si>
    <t>资环1801</t>
  </si>
  <si>
    <t>廖茂园</t>
  </si>
  <si>
    <t>甄乐铭</t>
  </si>
  <si>
    <t>邓永玺</t>
  </si>
  <si>
    <t>蒋源仁</t>
  </si>
  <si>
    <t>彭紫怡</t>
  </si>
  <si>
    <t>陈雪</t>
  </si>
  <si>
    <t>佘文婷</t>
  </si>
  <si>
    <t>苟燕子</t>
  </si>
  <si>
    <t>张澜</t>
  </si>
  <si>
    <t>代清阳</t>
  </si>
  <si>
    <t>陈娟</t>
  </si>
  <si>
    <t>费建坪</t>
  </si>
  <si>
    <t>周知宇</t>
  </si>
  <si>
    <t>吴文琪</t>
  </si>
  <si>
    <t>王开</t>
  </si>
  <si>
    <t>许均泽</t>
  </si>
  <si>
    <t>苟聪</t>
  </si>
  <si>
    <t>王亚东</t>
  </si>
  <si>
    <t>丁钰新</t>
  </si>
  <si>
    <t>冯国良</t>
  </si>
  <si>
    <t>邓永琦</t>
  </si>
  <si>
    <t>林炜智</t>
  </si>
  <si>
    <t>刘芊</t>
  </si>
  <si>
    <t>古一鸣</t>
  </si>
  <si>
    <t>邓淳潆</t>
  </si>
  <si>
    <t>孙斌</t>
  </si>
  <si>
    <t>伍玲婷</t>
  </si>
  <si>
    <t>王路平</t>
  </si>
  <si>
    <t>苏奇龙</t>
  </si>
  <si>
    <t>邓韬</t>
  </si>
  <si>
    <t>刘宇旗</t>
  </si>
  <si>
    <t>唐鸿浩</t>
  </si>
  <si>
    <t>张芝涛</t>
  </si>
  <si>
    <t>张爱京</t>
  </si>
  <si>
    <t>陈智灵</t>
  </si>
  <si>
    <t>高鑫盛</t>
  </si>
  <si>
    <t>孙艺博</t>
  </si>
  <si>
    <t>翁希哲</t>
  </si>
  <si>
    <t>罗琦</t>
  </si>
  <si>
    <t>舒小龙</t>
  </si>
  <si>
    <t>吕嘉坤</t>
  </si>
  <si>
    <t>高勇</t>
  </si>
  <si>
    <t>原祺璠</t>
  </si>
  <si>
    <t>冶小华</t>
  </si>
  <si>
    <t>马金为</t>
  </si>
  <si>
    <t>陈佳兴</t>
  </si>
  <si>
    <t>相添瀚</t>
  </si>
  <si>
    <t>李艳</t>
  </si>
  <si>
    <t>陈朝玮</t>
  </si>
  <si>
    <t>喻柳柳</t>
  </si>
  <si>
    <t>2018011882</t>
  </si>
  <si>
    <t>康召</t>
  </si>
  <si>
    <t>2018级</t>
  </si>
  <si>
    <t>环科1801</t>
  </si>
  <si>
    <t>2018011881</t>
  </si>
  <si>
    <t>张晓芳</t>
  </si>
  <si>
    <t>2018011848</t>
  </si>
  <si>
    <t>王兴蕾</t>
  </si>
  <si>
    <t>2018011876</t>
  </si>
  <si>
    <t>赵浩琳</t>
  </si>
  <si>
    <t>2018011861</t>
  </si>
  <si>
    <t>燕鹏程</t>
  </si>
  <si>
    <t>2018011815</t>
  </si>
  <si>
    <t>程希文</t>
  </si>
  <si>
    <t>2018011821</t>
  </si>
  <si>
    <t>张艺冉</t>
  </si>
  <si>
    <t>2018011865</t>
  </si>
  <si>
    <t>高煜潮</t>
  </si>
  <si>
    <t>2018011829</t>
  </si>
  <si>
    <t>郭宸铭</t>
  </si>
  <si>
    <t>2018011826</t>
  </si>
  <si>
    <t>赵鹏</t>
  </si>
  <si>
    <t>2018011802</t>
  </si>
  <si>
    <t>展翔宇</t>
  </si>
  <si>
    <t>2018011817</t>
  </si>
  <si>
    <t>丁雨涵</t>
  </si>
  <si>
    <t>2018011863</t>
  </si>
  <si>
    <t>陆邵俊</t>
  </si>
  <si>
    <t>2018011810</t>
  </si>
  <si>
    <t>刘晨</t>
  </si>
  <si>
    <t>2018011870</t>
  </si>
  <si>
    <t>郑丽媛</t>
  </si>
  <si>
    <t>2018011880</t>
  </si>
  <si>
    <t>王顺燕</t>
  </si>
  <si>
    <t>2018011875</t>
  </si>
  <si>
    <t>宋俊霖</t>
  </si>
  <si>
    <t>2018011849</t>
  </si>
  <si>
    <t>刘安宁</t>
  </si>
  <si>
    <t>2018011819</t>
  </si>
  <si>
    <t>陈素素</t>
  </si>
  <si>
    <t>2018011824</t>
  </si>
  <si>
    <t>贺泽恩</t>
  </si>
  <si>
    <t>2018011798</t>
  </si>
  <si>
    <t>李舒行</t>
  </si>
  <si>
    <t>2018011825</t>
  </si>
  <si>
    <t>秦雷</t>
  </si>
  <si>
    <t>2018011867</t>
  </si>
  <si>
    <t>许译文</t>
  </si>
  <si>
    <t>2018011822</t>
  </si>
  <si>
    <t>司田田</t>
  </si>
  <si>
    <t>2018011884</t>
  </si>
  <si>
    <t>郝晶新</t>
  </si>
  <si>
    <t>2018011813</t>
  </si>
  <si>
    <t>高子惟</t>
  </si>
  <si>
    <t>2018011858</t>
  </si>
  <si>
    <t>张帅</t>
  </si>
  <si>
    <t>2018011806</t>
  </si>
  <si>
    <t>张锐</t>
  </si>
  <si>
    <t>2018011816</t>
  </si>
  <si>
    <t>卓玛永宗</t>
  </si>
  <si>
    <t>2018011801</t>
  </si>
  <si>
    <t>索朗云旦</t>
  </si>
  <si>
    <t>100%</t>
  </si>
  <si>
    <t>蒋恩莉</t>
  </si>
  <si>
    <t>环工1802</t>
  </si>
  <si>
    <t>30</t>
  </si>
  <si>
    <t>1</t>
  </si>
  <si>
    <t>62</t>
  </si>
  <si>
    <t>赵泽宇</t>
  </si>
  <si>
    <t>2</t>
  </si>
  <si>
    <t>姚念慈</t>
  </si>
  <si>
    <t>环工1801</t>
  </si>
  <si>
    <t>3</t>
  </si>
  <si>
    <t>房玥汝</t>
  </si>
  <si>
    <t>4</t>
  </si>
  <si>
    <t>5</t>
  </si>
  <si>
    <t>陈坤</t>
  </si>
  <si>
    <t>6</t>
  </si>
  <si>
    <t>黄楠</t>
  </si>
  <si>
    <t>73.02 </t>
  </si>
  <si>
    <t>7</t>
  </si>
  <si>
    <t>王晗炜</t>
  </si>
  <si>
    <t>8</t>
  </si>
  <si>
    <t>谢慧伊</t>
  </si>
  <si>
    <t>9</t>
  </si>
  <si>
    <t>赵珂悦</t>
  </si>
  <si>
    <t>10</t>
  </si>
  <si>
    <t>刘为</t>
  </si>
  <si>
    <t>11</t>
  </si>
  <si>
    <t>罗梦瑶</t>
  </si>
  <si>
    <r>
      <rPr>
        <sz val="11"/>
        <color indexed="8"/>
        <rFont val="等线"/>
        <charset val="134"/>
        <scheme val="minor"/>
      </rPr>
      <t>1</t>
    </r>
    <r>
      <rPr>
        <sz val="11"/>
        <rFont val="宋体"/>
        <charset val="134"/>
      </rPr>
      <t>2</t>
    </r>
  </si>
  <si>
    <t>刘佳丽</t>
  </si>
  <si>
    <r>
      <rPr>
        <sz val="11"/>
        <color indexed="8"/>
        <rFont val="等线"/>
        <charset val="134"/>
        <scheme val="minor"/>
      </rPr>
      <t>1</t>
    </r>
    <r>
      <rPr>
        <sz val="11"/>
        <rFont val="宋体"/>
        <charset val="134"/>
      </rPr>
      <t>3</t>
    </r>
  </si>
  <si>
    <t>胡园苑</t>
  </si>
  <si>
    <t>14</t>
  </si>
  <si>
    <t>李哲</t>
  </si>
  <si>
    <t>15</t>
  </si>
  <si>
    <t>王子琳</t>
  </si>
  <si>
    <t>16</t>
  </si>
  <si>
    <t>王子辰</t>
  </si>
  <si>
    <t>17</t>
  </si>
  <si>
    <t>李昱童</t>
  </si>
  <si>
    <t>18</t>
  </si>
  <si>
    <t>籍艺鑫</t>
  </si>
  <si>
    <t>19</t>
  </si>
  <si>
    <t>郭正雄</t>
  </si>
  <si>
    <t>20</t>
  </si>
  <si>
    <t>孙娜</t>
  </si>
  <si>
    <t>21</t>
  </si>
  <si>
    <t>王古月</t>
  </si>
  <si>
    <t>22</t>
  </si>
  <si>
    <t>汤珂</t>
  </si>
  <si>
    <t>23</t>
  </si>
  <si>
    <t>王飞飞</t>
  </si>
  <si>
    <t>24</t>
  </si>
  <si>
    <t>谭添才</t>
  </si>
  <si>
    <t>25</t>
  </si>
  <si>
    <t>张荣</t>
  </si>
  <si>
    <t>26</t>
  </si>
  <si>
    <t>郭鹏</t>
  </si>
  <si>
    <t>27</t>
  </si>
  <si>
    <t>严晓霞</t>
  </si>
  <si>
    <t>28</t>
  </si>
  <si>
    <t>任鹏羽</t>
  </si>
  <si>
    <t>29</t>
  </si>
  <si>
    <t>田雯靓</t>
  </si>
  <si>
    <t>余晓兰</t>
  </si>
  <si>
    <t>31</t>
  </si>
  <si>
    <t>张雪静</t>
  </si>
  <si>
    <t>32</t>
  </si>
  <si>
    <t>王屹涵</t>
  </si>
  <si>
    <t>33</t>
  </si>
  <si>
    <t>黄腾逸</t>
  </si>
  <si>
    <t>34</t>
  </si>
  <si>
    <t>许春艳</t>
  </si>
  <si>
    <t>35</t>
  </si>
  <si>
    <t>毛梓扬</t>
  </si>
  <si>
    <t>36</t>
  </si>
  <si>
    <t>李逸伦</t>
  </si>
  <si>
    <t>37</t>
  </si>
  <si>
    <t>张海宇</t>
  </si>
  <si>
    <t>38</t>
  </si>
  <si>
    <t>高雨汐</t>
  </si>
  <si>
    <t>39</t>
  </si>
  <si>
    <t>陈稳</t>
  </si>
  <si>
    <t>40</t>
  </si>
  <si>
    <t>郭智强</t>
  </si>
  <si>
    <t>41</t>
  </si>
  <si>
    <t>吴维隆</t>
  </si>
  <si>
    <t>42</t>
  </si>
  <si>
    <t>刘俊汐</t>
  </si>
  <si>
    <t>43</t>
  </si>
  <si>
    <t>齐伟栋</t>
  </si>
  <si>
    <t>44</t>
  </si>
  <si>
    <t>冯少宣</t>
  </si>
  <si>
    <t>45</t>
  </si>
  <si>
    <t>和凯云</t>
  </si>
  <si>
    <t>46</t>
  </si>
  <si>
    <t>孙宇翔</t>
  </si>
  <si>
    <t>47</t>
  </si>
  <si>
    <t>任贤</t>
  </si>
  <si>
    <t>48</t>
  </si>
  <si>
    <t>张语霄</t>
  </si>
  <si>
    <t>49</t>
  </si>
  <si>
    <t>赵益墨</t>
  </si>
  <si>
    <t>50</t>
  </si>
  <si>
    <t>王琮瑜</t>
  </si>
  <si>
    <t>51</t>
  </si>
  <si>
    <t>刘礼博</t>
  </si>
  <si>
    <t>52</t>
  </si>
  <si>
    <t>陈顺江</t>
  </si>
  <si>
    <t>53</t>
  </si>
  <si>
    <t>李先铣</t>
  </si>
  <si>
    <t>54</t>
  </si>
  <si>
    <t>郭宇航</t>
  </si>
  <si>
    <t>55</t>
  </si>
  <si>
    <t>赵熙玲</t>
  </si>
  <si>
    <t>56</t>
  </si>
  <si>
    <t>周康</t>
  </si>
  <si>
    <t>57</t>
  </si>
  <si>
    <t>杨秋钰</t>
  </si>
  <si>
    <t>58</t>
  </si>
  <si>
    <t>刘通</t>
  </si>
  <si>
    <t>59</t>
  </si>
  <si>
    <t>吴明俣</t>
  </si>
  <si>
    <t>60</t>
  </si>
  <si>
    <t>李昕仪</t>
  </si>
  <si>
    <t>61</t>
  </si>
  <si>
    <t>马腾飞</t>
  </si>
  <si>
    <t>汪楷</t>
  </si>
  <si>
    <t>地规1801</t>
  </si>
  <si>
    <t>杨雨萌</t>
  </si>
  <si>
    <t>黄小妹</t>
  </si>
  <si>
    <t>余思玉</t>
  </si>
  <si>
    <t>许佳琳</t>
  </si>
  <si>
    <t>岳蓉</t>
  </si>
  <si>
    <t>周也琛</t>
  </si>
  <si>
    <t>刘治远</t>
  </si>
  <si>
    <t>刘宇诺</t>
  </si>
  <si>
    <t>梁琼丹</t>
  </si>
  <si>
    <t>郑彬凯</t>
  </si>
  <si>
    <t>李欣愉</t>
  </si>
  <si>
    <t>程玲玲</t>
  </si>
  <si>
    <t>李雪儿</t>
  </si>
  <si>
    <t>郭乐乐</t>
  </si>
  <si>
    <t>郑自衡</t>
  </si>
  <si>
    <t>周晓涵</t>
  </si>
  <si>
    <t>米龙</t>
  </si>
  <si>
    <t>王晗声</t>
  </si>
  <si>
    <t>胡启明</t>
  </si>
  <si>
    <t>杜家辉</t>
  </si>
  <si>
    <t>张梦晨</t>
  </si>
  <si>
    <t>安啟明</t>
  </si>
  <si>
    <t>罗贵文</t>
  </si>
  <si>
    <t>李修远</t>
  </si>
  <si>
    <t>周子皓</t>
  </si>
  <si>
    <t>石沁凡</t>
  </si>
  <si>
    <t>董智豪</t>
  </si>
  <si>
    <t>申小凡</t>
  </si>
  <si>
    <t>地信1801</t>
  </si>
  <si>
    <t>牟湘宁</t>
  </si>
  <si>
    <t>地信1802</t>
  </si>
  <si>
    <t>张宇洁</t>
  </si>
  <si>
    <t>姜海晨</t>
  </si>
  <si>
    <t>刘子怡</t>
  </si>
  <si>
    <t>郑佳乐</t>
  </si>
  <si>
    <t>张杰琳</t>
  </si>
  <si>
    <t>郭一铭</t>
  </si>
  <si>
    <t>张博轩</t>
  </si>
  <si>
    <t>王睿</t>
  </si>
  <si>
    <t>田茜</t>
  </si>
  <si>
    <t>高晓玉</t>
  </si>
  <si>
    <t>何亚昌</t>
  </si>
  <si>
    <t>彭晓蕾</t>
  </si>
  <si>
    <t>张浡</t>
  </si>
  <si>
    <t>许紫含</t>
  </si>
  <si>
    <t>王嘉铭</t>
  </si>
  <si>
    <t>王瀚若</t>
  </si>
  <si>
    <t>程盈盈</t>
  </si>
  <si>
    <t>唐溶荟</t>
  </si>
  <si>
    <t>周述鹏</t>
  </si>
  <si>
    <t>唐国强</t>
  </si>
  <si>
    <t>郭潇侠</t>
  </si>
  <si>
    <t>郭文静</t>
  </si>
  <si>
    <t>连晶晶</t>
  </si>
  <si>
    <t>刘笑菲</t>
  </si>
  <si>
    <t>刘函</t>
  </si>
  <si>
    <t>向昊黎</t>
  </si>
  <si>
    <t>廖淑芳</t>
  </si>
  <si>
    <t>吕沂琳</t>
  </si>
  <si>
    <t>高演辰</t>
  </si>
  <si>
    <t>李辉蔷</t>
  </si>
  <si>
    <t>孙怡飞</t>
  </si>
  <si>
    <t>李雨辉</t>
  </si>
  <si>
    <t>张佳瑛</t>
  </si>
  <si>
    <t>党荣元</t>
  </si>
  <si>
    <t>孙妤绮</t>
  </si>
  <si>
    <t>陈教琦</t>
  </si>
  <si>
    <t>赵航</t>
  </si>
  <si>
    <t>王钊</t>
  </si>
  <si>
    <t>尹本酥</t>
  </si>
  <si>
    <t>陶申澳</t>
  </si>
  <si>
    <t>熊峰</t>
  </si>
  <si>
    <t>王嘉欣</t>
  </si>
  <si>
    <t>管漾</t>
  </si>
  <si>
    <t>杨家毅</t>
  </si>
  <si>
    <t>张少奇</t>
  </si>
  <si>
    <t>景清雷</t>
  </si>
  <si>
    <t>岑逸川</t>
  </si>
  <si>
    <t>吕良冬</t>
  </si>
  <si>
    <t>孙理维</t>
  </si>
  <si>
    <t>肖贵龙</t>
  </si>
  <si>
    <t>彭帅源</t>
  </si>
  <si>
    <t>喻健</t>
  </si>
  <si>
    <t>路沛臻</t>
  </si>
  <si>
    <t>郑智煜</t>
  </si>
  <si>
    <t>杨荣磊</t>
  </si>
  <si>
    <t>王佳楠</t>
  </si>
  <si>
    <t>权佳龙</t>
  </si>
  <si>
    <t>王博宇</t>
  </si>
  <si>
    <t>骆浩</t>
  </si>
  <si>
    <t>李泽霖</t>
  </si>
  <si>
    <t>水保1803</t>
  </si>
  <si>
    <t>彭佩佩</t>
  </si>
  <si>
    <t>水保1801</t>
  </si>
  <si>
    <t>牛之祥</t>
  </si>
  <si>
    <t>袁晨阳</t>
  </si>
  <si>
    <t>水保1802</t>
  </si>
  <si>
    <t>宋佳</t>
  </si>
  <si>
    <t>张自炫</t>
  </si>
  <si>
    <t>唐堃</t>
  </si>
  <si>
    <t>蔡泽康</t>
  </si>
  <si>
    <t>杨洲</t>
  </si>
  <si>
    <t>余倩</t>
  </si>
  <si>
    <t>陈晓玉</t>
  </si>
  <si>
    <t>张新宇</t>
  </si>
  <si>
    <t>马璐璐</t>
  </si>
  <si>
    <t>晏梓然</t>
  </si>
  <si>
    <t>白洁</t>
  </si>
  <si>
    <t>王艳辉</t>
  </si>
  <si>
    <t>付世琳</t>
  </si>
  <si>
    <t>王薇</t>
  </si>
  <si>
    <t>刘文谨</t>
  </si>
  <si>
    <t>李夏浩祺</t>
  </si>
  <si>
    <t>董媛媛</t>
  </si>
  <si>
    <t>王雪姣</t>
  </si>
  <si>
    <t>李东原</t>
  </si>
  <si>
    <t>张浩林</t>
  </si>
  <si>
    <t>朱妮</t>
  </si>
  <si>
    <t>曹佳</t>
  </si>
  <si>
    <t>张睿惇</t>
  </si>
  <si>
    <t>杨明月</t>
  </si>
  <si>
    <t>徐肖阳</t>
  </si>
  <si>
    <t>黄昊秦</t>
  </si>
  <si>
    <t>韦有程</t>
  </si>
  <si>
    <t>牟泽锴</t>
  </si>
  <si>
    <t>韩沛东</t>
  </si>
  <si>
    <t>冯娟龙</t>
  </si>
  <si>
    <t>梁可</t>
  </si>
  <si>
    <t>张志刚</t>
  </si>
  <si>
    <t>廖东亮</t>
  </si>
  <si>
    <t>陈圆佳</t>
  </si>
  <si>
    <t>解星星</t>
  </si>
  <si>
    <t>唐海洋</t>
  </si>
  <si>
    <t>马小凤</t>
  </si>
  <si>
    <t>扎西多吉</t>
  </si>
  <si>
    <t>刘青竹</t>
  </si>
  <si>
    <t>张禹</t>
  </si>
  <si>
    <t>杨广</t>
  </si>
  <si>
    <t>王达未</t>
  </si>
  <si>
    <t>邱雪静</t>
  </si>
  <si>
    <t>王依婷</t>
  </si>
  <si>
    <t>李佳璐</t>
  </si>
  <si>
    <t>张雨萱</t>
  </si>
  <si>
    <t>杨琳祥</t>
  </si>
  <si>
    <t>惠如则</t>
  </si>
  <si>
    <t>张鹏</t>
  </si>
  <si>
    <t>王文婧</t>
  </si>
  <si>
    <t>吴红玥</t>
  </si>
  <si>
    <t>尤瑞强</t>
  </si>
  <si>
    <t>祁秀丽</t>
  </si>
  <si>
    <t>张智健</t>
  </si>
  <si>
    <t>高巍</t>
  </si>
  <si>
    <t>胡文韬</t>
  </si>
  <si>
    <t>秦夏扬</t>
  </si>
  <si>
    <t>片多</t>
  </si>
  <si>
    <t>郭雯娴</t>
  </si>
  <si>
    <t>孙晓东</t>
  </si>
  <si>
    <t>黄倩倩</t>
  </si>
  <si>
    <t>周子榆</t>
  </si>
  <si>
    <t>冯旭</t>
  </si>
  <si>
    <t>霍少峰</t>
  </si>
  <si>
    <t>黑凯凯</t>
  </si>
  <si>
    <t>黄燕晖</t>
  </si>
  <si>
    <t>艾旭城</t>
  </si>
  <si>
    <t>李彤彤</t>
  </si>
  <si>
    <t>南琼</t>
  </si>
  <si>
    <t>唐子茜</t>
  </si>
  <si>
    <t>李冀</t>
  </si>
  <si>
    <t>杨翔宇</t>
  </si>
  <si>
    <t>颉映斌</t>
  </si>
  <si>
    <t>冯瑞皓</t>
  </si>
  <si>
    <t>李海科</t>
  </si>
  <si>
    <t>白高阳</t>
  </si>
  <si>
    <t>秦欢</t>
  </si>
  <si>
    <t>赵玉泉</t>
  </si>
  <si>
    <t>马一帆</t>
  </si>
  <si>
    <t>陈俞池</t>
  </si>
  <si>
    <t>刘佩瑶</t>
  </si>
  <si>
    <t>郭政军</t>
  </si>
  <si>
    <t>吾布里卡斯木·克依木</t>
  </si>
  <si>
    <t>吴皓</t>
  </si>
  <si>
    <t>张冉</t>
  </si>
  <si>
    <t>王伟</t>
  </si>
  <si>
    <t>杨凡</t>
  </si>
  <si>
    <t>惠铎轩</t>
  </si>
  <si>
    <t>晁铮</t>
  </si>
  <si>
    <t>张怡宁</t>
  </si>
  <si>
    <r>
      <t>地信1</t>
    </r>
    <r>
      <rPr>
        <sz val="12"/>
        <rFont val="宋体"/>
        <charset val="134"/>
      </rPr>
      <t>901</t>
    </r>
  </si>
  <si>
    <t>朱琳</t>
  </si>
  <si>
    <t>地信1901</t>
  </si>
  <si>
    <t>宋云丽</t>
  </si>
  <si>
    <t>张可妍</t>
  </si>
  <si>
    <t>彭浩宇</t>
  </si>
  <si>
    <t>朱凯元</t>
  </si>
  <si>
    <t>高驭洋</t>
  </si>
  <si>
    <t>张潇玥</t>
  </si>
  <si>
    <t>12</t>
  </si>
  <si>
    <t>下调不超过20%</t>
  </si>
  <si>
    <t>严长超</t>
  </si>
  <si>
    <t>上调不超过20%</t>
  </si>
  <si>
    <t>任思卿</t>
  </si>
  <si>
    <t>周传龙</t>
  </si>
  <si>
    <t>李婷</t>
  </si>
  <si>
    <t>张子玉</t>
  </si>
  <si>
    <t>13</t>
  </si>
  <si>
    <t>严云籍</t>
  </si>
  <si>
    <t>孙佳雨</t>
  </si>
  <si>
    <t>陶荣</t>
  </si>
  <si>
    <t>张弘洋</t>
  </si>
  <si>
    <t>魏靖轩</t>
  </si>
  <si>
    <t>李大飞</t>
  </si>
  <si>
    <t>张宇轩</t>
  </si>
  <si>
    <t>何倩</t>
  </si>
  <si>
    <t>韩东廷</t>
  </si>
  <si>
    <t>周瑞伟</t>
  </si>
  <si>
    <t>杨成文</t>
  </si>
  <si>
    <t>赵荣乾</t>
  </si>
  <si>
    <t>肖永超</t>
  </si>
  <si>
    <t>房勃君</t>
  </si>
  <si>
    <t>李欣</t>
  </si>
  <si>
    <t>刘勇</t>
  </si>
  <si>
    <t>高赫</t>
  </si>
  <si>
    <t>杨轩</t>
  </si>
  <si>
    <t>魏雨晨</t>
  </si>
  <si>
    <t>环工1901</t>
  </si>
  <si>
    <t>于泳</t>
  </si>
  <si>
    <t>环工1902</t>
  </si>
  <si>
    <t>陈嘉雯</t>
  </si>
  <si>
    <t>黄千恩</t>
  </si>
  <si>
    <t>穆慧智</t>
  </si>
  <si>
    <t>李蓉</t>
  </si>
  <si>
    <t>张鑫鹏</t>
  </si>
  <si>
    <t>饶淼媛</t>
  </si>
  <si>
    <t>刘茂钰</t>
  </si>
  <si>
    <t>唐婵</t>
  </si>
  <si>
    <t>宣如月</t>
  </si>
  <si>
    <t>周津伊</t>
  </si>
  <si>
    <t>何睿</t>
  </si>
  <si>
    <t>郭倩</t>
  </si>
  <si>
    <t>张智勃</t>
  </si>
  <si>
    <t>汪鑫</t>
  </si>
  <si>
    <t>魏鑫元</t>
  </si>
  <si>
    <t>梁嘉良</t>
  </si>
  <si>
    <t>肖文琰</t>
  </si>
  <si>
    <t>王宇凡</t>
  </si>
  <si>
    <t>吴金梦</t>
  </si>
  <si>
    <t>王坜帆</t>
  </si>
  <si>
    <t>张俊欣</t>
  </si>
  <si>
    <t>陈子怡</t>
  </si>
  <si>
    <t>苏梦豪</t>
  </si>
  <si>
    <t>郑雪杉</t>
  </si>
  <si>
    <t>张安琪</t>
  </si>
  <si>
    <t>陈相霖</t>
  </si>
  <si>
    <t>任智平</t>
  </si>
  <si>
    <t>刘若辰</t>
  </si>
  <si>
    <t>覃琦媛</t>
  </si>
  <si>
    <t>蔡仪佳</t>
  </si>
  <si>
    <t>王雨璠</t>
  </si>
  <si>
    <t>刘高源</t>
  </si>
  <si>
    <t>潘致知</t>
  </si>
  <si>
    <t>郭章玺</t>
  </si>
  <si>
    <t>武欣童</t>
  </si>
  <si>
    <t>方泽钜</t>
  </si>
  <si>
    <t>樊子琪</t>
  </si>
  <si>
    <t>周达仁</t>
  </si>
  <si>
    <t>钟梦杰</t>
  </si>
  <si>
    <t>马源</t>
  </si>
  <si>
    <t>石雨平</t>
  </si>
  <si>
    <t>赵文佳</t>
  </si>
  <si>
    <t>丁旦东</t>
  </si>
  <si>
    <t>杨奥然</t>
  </si>
  <si>
    <t>张浩源</t>
  </si>
  <si>
    <t>张一鸣</t>
  </si>
  <si>
    <t>苏锐钊</t>
  </si>
  <si>
    <t>王妍</t>
  </si>
  <si>
    <t>杨静丹</t>
  </si>
  <si>
    <t>祁旻洁</t>
  </si>
  <si>
    <t>赵方绮</t>
  </si>
  <si>
    <t>秦浩航</t>
  </si>
  <si>
    <t>唐浩源</t>
  </si>
  <si>
    <t>齐勇皓</t>
  </si>
  <si>
    <t>袁文军</t>
  </si>
  <si>
    <t>李若虹</t>
  </si>
  <si>
    <t>朱星宇</t>
  </si>
  <si>
    <t>胡恩典</t>
  </si>
  <si>
    <t>环科1901</t>
  </si>
  <si>
    <t>白林洁</t>
  </si>
  <si>
    <t>杜运田</t>
  </si>
  <si>
    <t>张泰硕</t>
  </si>
  <si>
    <t>环科1902</t>
  </si>
  <si>
    <t>张普兴</t>
  </si>
  <si>
    <t>雷发丹</t>
  </si>
  <si>
    <t>闫程赫</t>
  </si>
  <si>
    <t>陆美倩</t>
  </si>
  <si>
    <t>王宇霏</t>
  </si>
  <si>
    <t>尹业然</t>
  </si>
  <si>
    <t>应珊</t>
  </si>
  <si>
    <t>唐雨嘉</t>
  </si>
  <si>
    <t>马语晗</t>
  </si>
  <si>
    <t>赵满怡</t>
  </si>
  <si>
    <t>张子怡</t>
  </si>
  <si>
    <t>张羽童</t>
  </si>
  <si>
    <t>刘伊卓</t>
  </si>
  <si>
    <t>吴迈航</t>
  </si>
  <si>
    <t>金学萍</t>
  </si>
  <si>
    <t>江蕙林</t>
  </si>
  <si>
    <t>纪羽</t>
  </si>
  <si>
    <t>黄孝赟</t>
  </si>
  <si>
    <t>王小龙</t>
  </si>
  <si>
    <t>2019011717</t>
  </si>
  <si>
    <t>井垚</t>
  </si>
  <si>
    <t>潘思成</t>
  </si>
  <si>
    <t>廖睿邦</t>
  </si>
  <si>
    <t>文泽华</t>
  </si>
  <si>
    <t>刘曼</t>
  </si>
  <si>
    <t>刘诗雨</t>
  </si>
  <si>
    <t>曹龄月</t>
  </si>
  <si>
    <t>曲宗旺姆</t>
  </si>
  <si>
    <t>江才罗布</t>
  </si>
  <si>
    <t>倪冰</t>
  </si>
  <si>
    <t>何义文</t>
  </si>
  <si>
    <t>王奥伟</t>
  </si>
  <si>
    <t>任科羽</t>
  </si>
  <si>
    <t>张博尧</t>
  </si>
  <si>
    <t>皮天宇</t>
  </si>
  <si>
    <t>黄文华</t>
  </si>
  <si>
    <t>王莹</t>
  </si>
  <si>
    <t>乔海洋</t>
  </si>
  <si>
    <t>阿妮尔</t>
  </si>
  <si>
    <t>汪生嘉</t>
  </si>
  <si>
    <t>陆俊伊</t>
  </si>
  <si>
    <t>张振</t>
  </si>
  <si>
    <t>张雯婧</t>
  </si>
  <si>
    <t>魏立韬</t>
  </si>
  <si>
    <t>张宜清</t>
  </si>
  <si>
    <t>兰许阳</t>
  </si>
  <si>
    <t>宋童心</t>
  </si>
  <si>
    <t>夏卓</t>
  </si>
  <si>
    <t>靳雅妮</t>
  </si>
  <si>
    <t>田芮</t>
  </si>
  <si>
    <t>彭雨云</t>
  </si>
  <si>
    <t>雷玉婷</t>
  </si>
  <si>
    <t>资环1902</t>
  </si>
  <si>
    <t>何康茗</t>
  </si>
  <si>
    <t>资环1901</t>
  </si>
  <si>
    <t>苏芷民</t>
  </si>
  <si>
    <t>赵超越</t>
  </si>
  <si>
    <t>梁凯霖</t>
  </si>
  <si>
    <t>张思琦</t>
  </si>
  <si>
    <t>马浩哲</t>
  </si>
  <si>
    <t>童鑫鹏</t>
  </si>
  <si>
    <t>王叶帆</t>
  </si>
  <si>
    <t>陈怡汀</t>
  </si>
  <si>
    <t>李昕</t>
  </si>
  <si>
    <t>刘子涵</t>
  </si>
  <si>
    <t>郭润丰</t>
  </si>
  <si>
    <t>袁倚芳</t>
  </si>
  <si>
    <t>袁云涛</t>
  </si>
  <si>
    <t>沈锡麟</t>
  </si>
  <si>
    <t>吴岳秀</t>
  </si>
  <si>
    <t>张家旭</t>
  </si>
  <si>
    <t>唐雪</t>
  </si>
  <si>
    <t>马健雄</t>
  </si>
  <si>
    <t>张恒滔</t>
  </si>
  <si>
    <t>欧畅畅</t>
  </si>
  <si>
    <t>史得蓉</t>
  </si>
  <si>
    <t>刘军政</t>
  </si>
  <si>
    <t>于润琪</t>
  </si>
  <si>
    <t>许永亮</t>
  </si>
  <si>
    <t>杨志伟</t>
  </si>
  <si>
    <t>王德月</t>
  </si>
  <si>
    <t>康子桐</t>
  </si>
  <si>
    <t>李翔宇</t>
  </si>
  <si>
    <t>杨婧喧</t>
  </si>
  <si>
    <t>邓依楠</t>
  </si>
  <si>
    <t>姚舒译</t>
  </si>
  <si>
    <t>张景贺</t>
  </si>
  <si>
    <t>张雨彬</t>
  </si>
  <si>
    <t>张桂榜</t>
  </si>
  <si>
    <t>黄仪劼</t>
  </si>
  <si>
    <t>卢高飞</t>
  </si>
  <si>
    <t>洪志平</t>
  </si>
  <si>
    <t>张震江</t>
  </si>
  <si>
    <t>郑雨果</t>
  </si>
  <si>
    <t>曾志豪</t>
  </si>
  <si>
    <t>德睿</t>
  </si>
  <si>
    <t>殷泰龙</t>
  </si>
  <si>
    <t>水保1903</t>
  </si>
  <si>
    <t>王苏</t>
  </si>
  <si>
    <t>张诗琦</t>
  </si>
  <si>
    <t>阿斯马古丽·买合木提</t>
  </si>
  <si>
    <t>李清华</t>
  </si>
  <si>
    <t>李叶平</t>
  </si>
  <si>
    <t>高林海</t>
  </si>
  <si>
    <t>陈文婷</t>
  </si>
  <si>
    <t>怀冉</t>
  </si>
  <si>
    <t>李欣雨</t>
  </si>
  <si>
    <t>梁璇</t>
  </si>
  <si>
    <t>冯阁舒</t>
  </si>
  <si>
    <t>钟星宇</t>
  </si>
  <si>
    <t>赵书伟</t>
  </si>
  <si>
    <t>张景韬</t>
  </si>
  <si>
    <t>雷雨倩</t>
  </si>
  <si>
    <t>王杰</t>
  </si>
  <si>
    <t>任思宇</t>
  </si>
  <si>
    <t>党嘉熙</t>
  </si>
  <si>
    <t>刘磊</t>
  </si>
  <si>
    <t>赵成龙</t>
  </si>
  <si>
    <t>2019011836</t>
  </si>
  <si>
    <t>王佳佳</t>
  </si>
  <si>
    <t>水保1902</t>
  </si>
  <si>
    <t>2019011832</t>
  </si>
  <si>
    <t>段胜丹</t>
  </si>
  <si>
    <t>2019011828</t>
  </si>
  <si>
    <t>谢佳柏</t>
  </si>
  <si>
    <t>2019011850</t>
  </si>
  <si>
    <t>王宇</t>
  </si>
  <si>
    <t>2019011833</t>
  </si>
  <si>
    <t>邸明婷</t>
  </si>
  <si>
    <t>2019011830</t>
  </si>
  <si>
    <t>于晓</t>
  </si>
  <si>
    <t>2019011847</t>
  </si>
  <si>
    <t>王涵宇</t>
  </si>
  <si>
    <t>2019011834</t>
  </si>
  <si>
    <t>李志凤</t>
  </si>
  <si>
    <t>韩馨慧</t>
  </si>
  <si>
    <t>2019011827</t>
  </si>
  <si>
    <t>童博雅</t>
  </si>
  <si>
    <t>张调红</t>
  </si>
  <si>
    <t>2019011838</t>
  </si>
  <si>
    <t>李金蓓</t>
  </si>
  <si>
    <t>邹庭润</t>
  </si>
  <si>
    <t>2019011837</t>
  </si>
  <si>
    <t>李玲</t>
  </si>
  <si>
    <t>2019011841</t>
  </si>
  <si>
    <t>赵家明</t>
  </si>
  <si>
    <t>2019011846</t>
  </si>
  <si>
    <t>吴东旭</t>
  </si>
  <si>
    <t>2019011845</t>
  </si>
  <si>
    <t>范晓强</t>
  </si>
  <si>
    <t>2019011840</t>
  </si>
  <si>
    <t>嘎加</t>
  </si>
  <si>
    <t>2019011843</t>
  </si>
  <si>
    <t>尹子鸣</t>
  </si>
  <si>
    <t>2019011844</t>
  </si>
  <si>
    <t>张子昂</t>
  </si>
  <si>
    <t>2019011849</t>
  </si>
  <si>
    <t>艾则麦提江·艾海提</t>
  </si>
  <si>
    <t>2019012476</t>
  </si>
  <si>
    <t>刘至晟</t>
  </si>
  <si>
    <t>2019011842</t>
  </si>
  <si>
    <t>冯朋</t>
  </si>
  <si>
    <t>2019011805</t>
  </si>
  <si>
    <t>麻悦媛</t>
  </si>
  <si>
    <t>水保1901</t>
  </si>
  <si>
    <t>2019011819</t>
  </si>
  <si>
    <t>范鹏飞</t>
  </si>
  <si>
    <t>2019011809</t>
  </si>
  <si>
    <t>莫佳佳</t>
  </si>
  <si>
    <t>2019011813</t>
  </si>
  <si>
    <t>刘丽婷</t>
  </si>
  <si>
    <t>2019011817</t>
  </si>
  <si>
    <t>盛翰苑</t>
  </si>
  <si>
    <t>2019011804</t>
  </si>
  <si>
    <t>王馨月</t>
  </si>
  <si>
    <t>2019011801</t>
  </si>
  <si>
    <t>曹家仪</t>
  </si>
  <si>
    <t>2019011810</t>
  </si>
  <si>
    <t>解曼西</t>
  </si>
  <si>
    <t>2019011812</t>
  </si>
  <si>
    <t>刘雨轩</t>
  </si>
  <si>
    <t>2019011824</t>
  </si>
  <si>
    <t>汪良</t>
  </si>
  <si>
    <t>2019011808</t>
  </si>
  <si>
    <t>陈紫燕</t>
  </si>
  <si>
    <t>2019011816</t>
  </si>
  <si>
    <t>翟林博</t>
  </si>
  <si>
    <t>2019011807</t>
  </si>
  <si>
    <t>吴白玉</t>
  </si>
  <si>
    <t>2019011800</t>
  </si>
  <si>
    <t>延楠楠</t>
  </si>
  <si>
    <t>2019011818</t>
  </si>
  <si>
    <t>刘璇皓</t>
  </si>
  <si>
    <t>2019011806</t>
  </si>
  <si>
    <t>蒋林珈</t>
  </si>
  <si>
    <t>2019011803</t>
  </si>
  <si>
    <t>张黛怡</t>
  </si>
  <si>
    <t>2019011823</t>
  </si>
  <si>
    <t>杨荣竹</t>
  </si>
  <si>
    <t>2019011821</t>
  </si>
  <si>
    <t>张腾飞</t>
  </si>
  <si>
    <t>2019011825</t>
  </si>
  <si>
    <t>杨贵淇</t>
  </si>
  <si>
    <t>2019011814</t>
  </si>
  <si>
    <t>嘎玛西绕旦增</t>
  </si>
  <si>
    <t>2019011815</t>
  </si>
  <si>
    <t>邓步云</t>
  </si>
  <si>
    <t>2019011820</t>
  </si>
  <si>
    <t>王星奇</t>
  </si>
  <si>
    <t>2019011822</t>
  </si>
  <si>
    <t>迪力木拉提·艾合麦提</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</si>
</sst>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176" formatCode="0.0_ "/>
    <numFmt numFmtId="41" formatCode="_ * #,##0_ ;_ * \-#,##0_ ;_ * &quot;-&quot;_ ;_ @_ "/>
    <numFmt numFmtId="43" formatCode="_ * #,##0.00_ ;_ * \-#,##0.00_ ;_ * &quot;-&quot;??_ ;_ @_ "/>
    <numFmt numFmtId="177" formatCode="0.00_ "/>
    <numFmt numFmtId="178" formatCode="0.0%"/>
    <numFmt numFmtId="179" formatCode="0.00_);[Red]\(0.00\)"/>
    <numFmt numFmtId="180" formatCode="0_);[Red]\(0\)"/>
    <numFmt numFmtId="181" formatCode="0.0_);[Red]\(0.0\)"/>
  </numFmts>
  <fonts count="34">
    <font>
      <sz val="11"/>
      <color indexed="8"/>
      <name val="等线"/>
      <charset val="134"/>
      <scheme val="minor"/>
    </font>
    <font>
      <sz val="11"/>
      <name val="等线"/>
      <charset val="134"/>
      <scheme val="minor"/>
    </font>
    <font>
      <sz val="12"/>
      <name val="宋体"/>
      <charset val="134"/>
    </font>
    <font>
      <sz val="12"/>
      <name val="仿宋"/>
      <charset val="134"/>
    </font>
    <font>
      <sz val="12"/>
      <name val="宋体"/>
      <charset val="134"/>
    </font>
    <font>
      <sz val="18"/>
      <name val="方正小标宋简体"/>
      <charset val="134"/>
    </font>
    <font>
      <b/>
      <sz val="9"/>
      <name val="微软雅黑"/>
      <charset val="134"/>
    </font>
    <font>
      <sz val="11"/>
      <color indexed="8"/>
      <name val="等线"/>
      <charset val="134"/>
      <scheme val="minor"/>
    </font>
    <font>
      <sz val="12"/>
      <name val="等线"/>
      <charset val="134"/>
      <scheme val="minor"/>
    </font>
    <font>
      <sz val="11"/>
      <color rgb="FF000000"/>
      <name val="等线"/>
      <charset val="134"/>
      <scheme val="minor"/>
    </font>
    <font>
      <sz val="11"/>
      <name val="等线"/>
      <charset val="134"/>
      <scheme val="minor"/>
    </font>
    <font>
      <sz val="11"/>
      <color indexed="8"/>
      <name val="等线"/>
      <charset val="134"/>
      <scheme val="minor"/>
    </font>
    <font>
      <sz val="11"/>
      <color theme="1"/>
      <name val="等线"/>
      <charset val="134"/>
      <scheme val="minor"/>
    </font>
    <font>
      <b/>
      <sz val="11"/>
      <color rgb="FF3F3F3F"/>
      <name val="等线"/>
      <charset val="0"/>
      <scheme val="minor"/>
    </font>
    <font>
      <sz val="11"/>
      <color rgb="FF3F3F76"/>
      <name val="等线"/>
      <charset val="0"/>
      <scheme val="minor"/>
    </font>
    <font>
      <u/>
      <sz val="11"/>
      <color rgb="FF0000FF"/>
      <name val="等线"/>
      <charset val="0"/>
      <scheme val="minor"/>
    </font>
    <font>
      <b/>
      <sz val="11"/>
      <color rgb="FFFA7D00"/>
      <name val="等线"/>
      <charset val="0"/>
      <scheme val="minor"/>
    </font>
    <font>
      <b/>
      <sz val="15"/>
      <color theme="3"/>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b/>
      <sz val="13"/>
      <color theme="3"/>
      <name val="等线"/>
      <charset val="134"/>
      <scheme val="minor"/>
    </font>
    <font>
      <b/>
      <sz val="11"/>
      <color theme="3"/>
      <name val="等线"/>
      <charset val="134"/>
      <scheme val="minor"/>
    </font>
    <font>
      <i/>
      <sz val="11"/>
      <color rgb="FF7F7F7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sz val="11"/>
      <color rgb="FF006100"/>
      <name val="等线"/>
      <charset val="0"/>
      <scheme val="minor"/>
    </font>
    <font>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
      <sz val="9"/>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9" fillId="6" borderId="0" applyNumberFormat="0" applyBorder="0" applyAlignment="0" applyProtection="0">
      <alignment vertical="center"/>
    </xf>
    <xf numFmtId="0" fontId="14" fillId="4"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9" fillId="15" borderId="0" applyNumberFormat="0" applyBorder="0" applyAlignment="0" applyProtection="0">
      <alignment vertical="center"/>
    </xf>
    <xf numFmtId="0" fontId="20" fillId="11" borderId="0" applyNumberFormat="0" applyBorder="0" applyAlignment="0" applyProtection="0">
      <alignment vertical="center"/>
    </xf>
    <xf numFmtId="43" fontId="12" fillId="0" borderId="0" applyFont="0" applyFill="0" applyBorder="0" applyAlignment="0" applyProtection="0">
      <alignment vertical="center"/>
    </xf>
    <xf numFmtId="0" fontId="18" fillId="17" borderId="0" applyNumberFormat="0" applyBorder="0" applyAlignment="0" applyProtection="0">
      <alignment vertical="center"/>
    </xf>
    <xf numFmtId="0" fontId="15"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18" borderId="5" applyNumberFormat="0" applyFont="0" applyAlignment="0" applyProtection="0">
      <alignment vertical="center"/>
    </xf>
    <xf numFmtId="0" fontId="18" fillId="5"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4" applyNumberFormat="0" applyFill="0" applyAlignment="0" applyProtection="0">
      <alignment vertical="center"/>
    </xf>
    <xf numFmtId="0" fontId="21" fillId="0" borderId="4" applyNumberFormat="0" applyFill="0" applyAlignment="0" applyProtection="0">
      <alignment vertical="center"/>
    </xf>
    <xf numFmtId="0" fontId="18" fillId="10" borderId="0" applyNumberFormat="0" applyBorder="0" applyAlignment="0" applyProtection="0">
      <alignment vertical="center"/>
    </xf>
    <xf numFmtId="0" fontId="22" fillId="0" borderId="7" applyNumberFormat="0" applyFill="0" applyAlignment="0" applyProtection="0">
      <alignment vertical="center"/>
    </xf>
    <xf numFmtId="0" fontId="18" fillId="25" borderId="0" applyNumberFormat="0" applyBorder="0" applyAlignment="0" applyProtection="0">
      <alignment vertical="center"/>
    </xf>
    <xf numFmtId="0" fontId="13" fillId="3" borderId="2" applyNumberFormat="0" applyAlignment="0" applyProtection="0">
      <alignment vertical="center"/>
    </xf>
    <xf numFmtId="0" fontId="16" fillId="3" borderId="3" applyNumberFormat="0" applyAlignment="0" applyProtection="0">
      <alignment vertical="center"/>
    </xf>
    <xf numFmtId="0" fontId="29" fillId="24" borderId="8" applyNumberFormat="0" applyAlignment="0" applyProtection="0">
      <alignment vertical="center"/>
    </xf>
    <xf numFmtId="0" fontId="19" fillId="22" borderId="0" applyNumberFormat="0" applyBorder="0" applyAlignment="0" applyProtection="0">
      <alignment vertical="center"/>
    </xf>
    <xf numFmtId="0" fontId="18" fillId="29" borderId="0" applyNumberFormat="0" applyBorder="0" applyAlignment="0" applyProtection="0">
      <alignment vertical="center"/>
    </xf>
    <xf numFmtId="0" fontId="28" fillId="0" borderId="6" applyNumberFormat="0" applyFill="0" applyAlignment="0" applyProtection="0">
      <alignment vertical="center"/>
    </xf>
    <xf numFmtId="0" fontId="30" fillId="0" borderId="9" applyNumberFormat="0" applyFill="0" applyAlignment="0" applyProtection="0">
      <alignment vertical="center"/>
    </xf>
    <xf numFmtId="0" fontId="27" fillId="21" borderId="0" applyNumberFormat="0" applyBorder="0" applyAlignment="0" applyProtection="0">
      <alignment vertical="center"/>
    </xf>
    <xf numFmtId="0" fontId="31" fillId="31" borderId="0" applyNumberFormat="0" applyBorder="0" applyAlignment="0" applyProtection="0">
      <alignment vertical="center"/>
    </xf>
    <xf numFmtId="0" fontId="19" fillId="14" borderId="0" applyNumberFormat="0" applyBorder="0" applyAlignment="0" applyProtection="0">
      <alignment vertical="center"/>
    </xf>
    <xf numFmtId="0" fontId="18" fillId="13" borderId="0" applyNumberFormat="0" applyBorder="0" applyAlignment="0" applyProtection="0">
      <alignment vertical="center"/>
    </xf>
    <xf numFmtId="0" fontId="19" fillId="9" borderId="0" applyNumberFormat="0" applyBorder="0" applyAlignment="0" applyProtection="0">
      <alignment vertical="center"/>
    </xf>
    <xf numFmtId="0" fontId="19" fillId="20" borderId="0" applyNumberFormat="0" applyBorder="0" applyAlignment="0" applyProtection="0">
      <alignment vertical="center"/>
    </xf>
    <xf numFmtId="0" fontId="19" fillId="8" borderId="0" applyNumberFormat="0" applyBorder="0" applyAlignment="0" applyProtection="0">
      <alignment vertical="center"/>
    </xf>
    <xf numFmtId="0" fontId="19" fillId="33" borderId="0" applyNumberFormat="0" applyBorder="0" applyAlignment="0" applyProtection="0">
      <alignment vertical="center"/>
    </xf>
    <xf numFmtId="0" fontId="18" fillId="12" borderId="0" applyNumberFormat="0" applyBorder="0" applyAlignment="0" applyProtection="0">
      <alignment vertical="center"/>
    </xf>
    <xf numFmtId="0" fontId="18" fillId="23" borderId="0" applyNumberFormat="0" applyBorder="0" applyAlignment="0" applyProtection="0">
      <alignment vertical="center"/>
    </xf>
    <xf numFmtId="0" fontId="19" fillId="19" borderId="0" applyNumberFormat="0" applyBorder="0" applyAlignment="0" applyProtection="0">
      <alignment vertical="center"/>
    </xf>
    <xf numFmtId="0" fontId="19" fillId="28" borderId="0" applyNumberFormat="0" applyBorder="0" applyAlignment="0" applyProtection="0">
      <alignment vertical="center"/>
    </xf>
    <xf numFmtId="0" fontId="18" fillId="16" borderId="0" applyNumberFormat="0" applyBorder="0" applyAlignment="0" applyProtection="0">
      <alignment vertical="center"/>
    </xf>
    <xf numFmtId="0" fontId="19" fillId="27" borderId="0" applyNumberFormat="0" applyBorder="0" applyAlignment="0" applyProtection="0">
      <alignment vertical="center"/>
    </xf>
    <xf numFmtId="0" fontId="18" fillId="26" borderId="0" applyNumberFormat="0" applyBorder="0" applyAlignment="0" applyProtection="0">
      <alignment vertical="center"/>
    </xf>
    <xf numFmtId="0" fontId="18" fillId="7" borderId="0" applyNumberFormat="0" applyBorder="0" applyAlignment="0" applyProtection="0">
      <alignment vertical="center"/>
    </xf>
    <xf numFmtId="0" fontId="19" fillId="30" borderId="0" applyNumberFormat="0" applyBorder="0" applyAlignment="0" applyProtection="0">
      <alignment vertical="center"/>
    </xf>
    <xf numFmtId="0" fontId="18" fillId="32" borderId="0" applyNumberFormat="0" applyBorder="0" applyAlignment="0" applyProtection="0">
      <alignment vertical="center"/>
    </xf>
    <xf numFmtId="0" fontId="32" fillId="0" borderId="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NumberFormat="1" applyFont="1" applyAlignment="1">
      <alignment horizontal="center" vertical="center"/>
    </xf>
    <xf numFmtId="0" fontId="4" fillId="0" borderId="0" xfId="0" applyNumberFormat="1" applyFont="1" applyAlignment="1">
      <alignment horizontal="center" vertical="center"/>
    </xf>
    <xf numFmtId="0" fontId="5" fillId="0" borderId="0" xfId="0" applyNumberFormat="1" applyFont="1" applyAlignment="1">
      <alignment horizontal="center" vertical="center"/>
    </xf>
    <xf numFmtId="0"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7" fontId="7" fillId="0" borderId="1" xfId="0" applyNumberFormat="1" applyFont="1" applyBorder="1" applyAlignment="1">
      <alignment horizontal="center" vertical="center"/>
    </xf>
    <xf numFmtId="177" fontId="9"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78" fontId="10"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17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80" fontId="11" fillId="0" borderId="1" xfId="49" applyNumberFormat="1" applyFont="1" applyBorder="1" applyAlignment="1">
      <alignment horizontal="center" vertical="center" wrapText="1"/>
    </xf>
    <xf numFmtId="178" fontId="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2" fontId="12"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181" fontId="1" fillId="0" borderId="1" xfId="8" applyNumberFormat="1" applyFont="1" applyBorder="1" applyAlignment="1">
      <alignment horizontal="center" vertical="center"/>
    </xf>
    <xf numFmtId="10" fontId="12" fillId="0" borderId="1" xfId="11" applyNumberFormat="1" applyFont="1" applyBorder="1" applyAlignment="1">
      <alignment horizontal="center" vertical="center"/>
    </xf>
    <xf numFmtId="10" fontId="1" fillId="0" borderId="1" xfId="11"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10" fontId="2" fillId="0" borderId="0"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87"/>
  <sheetViews>
    <sheetView tabSelected="1" workbookViewId="0">
      <selection activeCell="A2" sqref="A2:P2"/>
    </sheetView>
  </sheetViews>
  <sheetFormatPr defaultColWidth="9" defaultRowHeight="14.25"/>
  <cols>
    <col min="1" max="1" width="11" customWidth="1"/>
    <col min="2" max="2" width="13" customWidth="1"/>
    <col min="3" max="3" width="10" customWidth="1"/>
    <col min="4" max="4" width="11" customWidth="1"/>
    <col min="5" max="5" width="12" customWidth="1"/>
    <col min="6" max="15" width="7" customWidth="1"/>
    <col min="16" max="16" width="13.375" customWidth="1"/>
  </cols>
  <sheetData>
    <row r="1" ht="24" customHeight="1" spans="1:16">
      <c r="A1" s="3" t="s">
        <v>0</v>
      </c>
      <c r="B1" s="4"/>
      <c r="C1" s="4"/>
      <c r="D1" s="4"/>
      <c r="E1" s="4"/>
      <c r="F1" s="4"/>
      <c r="G1" s="4"/>
      <c r="H1" s="4"/>
      <c r="I1" s="4"/>
      <c r="J1" s="4"/>
      <c r="K1" s="4"/>
      <c r="L1" s="4"/>
      <c r="M1" s="4"/>
      <c r="N1" s="4"/>
      <c r="O1" s="4"/>
      <c r="P1" s="4"/>
    </row>
    <row r="2" ht="33.75" customHeight="1" spans="1:16">
      <c r="A2" s="5" t="s">
        <v>1</v>
      </c>
      <c r="B2" s="5"/>
      <c r="C2" s="5"/>
      <c r="D2" s="5"/>
      <c r="E2" s="5"/>
      <c r="F2" s="5"/>
      <c r="G2" s="5"/>
      <c r="H2" s="5"/>
      <c r="I2" s="5"/>
      <c r="J2" s="5"/>
      <c r="K2" s="5"/>
      <c r="L2" s="5"/>
      <c r="M2" s="5"/>
      <c r="N2" s="5"/>
      <c r="O2" s="5"/>
      <c r="P2" s="5"/>
    </row>
    <row r="3" ht="28.5" spans="1:16">
      <c r="A3" s="6" t="s">
        <v>2</v>
      </c>
      <c r="B3" s="6" t="s">
        <v>3</v>
      </c>
      <c r="C3" s="6" t="s">
        <v>4</v>
      </c>
      <c r="D3" s="6" t="s">
        <v>5</v>
      </c>
      <c r="E3" s="6" t="s">
        <v>6</v>
      </c>
      <c r="F3" s="7" t="s">
        <v>7</v>
      </c>
      <c r="G3" s="7" t="s">
        <v>8</v>
      </c>
      <c r="H3" s="7" t="s">
        <v>9</v>
      </c>
      <c r="I3" s="7" t="s">
        <v>10</v>
      </c>
      <c r="J3" s="7" t="s">
        <v>11</v>
      </c>
      <c r="K3" s="6" t="s">
        <v>12</v>
      </c>
      <c r="L3" s="6" t="s">
        <v>13</v>
      </c>
      <c r="M3" s="6" t="s">
        <v>14</v>
      </c>
      <c r="N3" s="6" t="s">
        <v>15</v>
      </c>
      <c r="O3" s="6" t="s">
        <v>16</v>
      </c>
      <c r="P3" s="6" t="s">
        <v>17</v>
      </c>
    </row>
    <row r="4" ht="20" customHeight="1" spans="1:16">
      <c r="A4" s="8">
        <v>1</v>
      </c>
      <c r="B4" s="9">
        <v>2018011700</v>
      </c>
      <c r="C4" s="9" t="s">
        <v>18</v>
      </c>
      <c r="D4" s="9">
        <v>2018</v>
      </c>
      <c r="E4" s="10" t="s">
        <v>19</v>
      </c>
      <c r="F4" s="11">
        <v>7.8</v>
      </c>
      <c r="G4" s="11">
        <v>76.4192</v>
      </c>
      <c r="H4" s="11">
        <v>6.36</v>
      </c>
      <c r="I4" s="12">
        <f t="shared" ref="I4:I35" si="0">SUM(F4:H4)</f>
        <v>90.5792</v>
      </c>
      <c r="J4" s="8">
        <v>1</v>
      </c>
      <c r="K4" s="9">
        <v>27</v>
      </c>
      <c r="L4" s="13">
        <f t="shared" ref="L4:L35" si="1">J4/K4</f>
        <v>0.037037037037037</v>
      </c>
      <c r="M4" s="9">
        <f t="shared" ref="M4:M35" si="2">RANK(I4,I$4:I$56)</f>
        <v>1</v>
      </c>
      <c r="N4" s="14">
        <v>53</v>
      </c>
      <c r="O4" s="15">
        <f t="shared" ref="O4:O35" si="3">IFERROR(M4/N4,"")</f>
        <v>0.0188679245283019</v>
      </c>
      <c r="P4" s="8"/>
    </row>
    <row r="5" ht="20" customHeight="1" spans="1:16">
      <c r="A5" s="8">
        <v>2</v>
      </c>
      <c r="B5" s="9">
        <v>2018011704</v>
      </c>
      <c r="C5" s="9" t="s">
        <v>20</v>
      </c>
      <c r="D5" s="9">
        <v>2018</v>
      </c>
      <c r="E5" s="10" t="s">
        <v>19</v>
      </c>
      <c r="F5" s="11">
        <v>8.4</v>
      </c>
      <c r="G5" s="11">
        <v>74.102</v>
      </c>
      <c r="H5" s="11">
        <v>7.66</v>
      </c>
      <c r="I5" s="12">
        <f t="shared" si="0"/>
        <v>90.162</v>
      </c>
      <c r="J5" s="8">
        <v>2</v>
      </c>
      <c r="K5" s="9">
        <v>27</v>
      </c>
      <c r="L5" s="13">
        <f t="shared" si="1"/>
        <v>0.0740740740740741</v>
      </c>
      <c r="M5" s="9">
        <f t="shared" si="2"/>
        <v>2</v>
      </c>
      <c r="N5" s="14">
        <v>53</v>
      </c>
      <c r="O5" s="15">
        <f t="shared" si="3"/>
        <v>0.0377358490566038</v>
      </c>
      <c r="P5" s="8"/>
    </row>
    <row r="6" ht="20" customHeight="1" spans="1:16">
      <c r="A6" s="8">
        <v>3</v>
      </c>
      <c r="B6" s="9">
        <v>2018011674</v>
      </c>
      <c r="C6" s="9" t="s">
        <v>21</v>
      </c>
      <c r="D6" s="9">
        <v>2018</v>
      </c>
      <c r="E6" s="10" t="s">
        <v>22</v>
      </c>
      <c r="F6" s="11">
        <v>8.8</v>
      </c>
      <c r="G6" s="11">
        <v>75.75</v>
      </c>
      <c r="H6" s="11">
        <v>5.02</v>
      </c>
      <c r="I6" s="12">
        <f t="shared" si="0"/>
        <v>89.57</v>
      </c>
      <c r="J6" s="8">
        <v>1</v>
      </c>
      <c r="K6" s="9">
        <v>26</v>
      </c>
      <c r="L6" s="13">
        <f t="shared" si="1"/>
        <v>0.0384615384615385</v>
      </c>
      <c r="M6" s="9">
        <f t="shared" si="2"/>
        <v>3</v>
      </c>
      <c r="N6" s="14">
        <v>53</v>
      </c>
      <c r="O6" s="15">
        <f t="shared" si="3"/>
        <v>0.0566037735849057</v>
      </c>
      <c r="P6" s="8"/>
    </row>
    <row r="7" ht="20" customHeight="1" spans="1:16">
      <c r="A7" s="8">
        <v>4</v>
      </c>
      <c r="B7" s="9">
        <v>2018011670</v>
      </c>
      <c r="C7" s="9" t="s">
        <v>23</v>
      </c>
      <c r="D7" s="9">
        <v>2018</v>
      </c>
      <c r="E7" s="10" t="s">
        <v>22</v>
      </c>
      <c r="F7" s="11">
        <v>9.18</v>
      </c>
      <c r="G7" s="11">
        <v>74.4</v>
      </c>
      <c r="H7" s="11">
        <v>5.92</v>
      </c>
      <c r="I7" s="12">
        <f t="shared" si="0"/>
        <v>89.5</v>
      </c>
      <c r="J7" s="8">
        <v>2</v>
      </c>
      <c r="K7" s="9">
        <v>26</v>
      </c>
      <c r="L7" s="13">
        <f t="shared" si="1"/>
        <v>0.0769230769230769</v>
      </c>
      <c r="M7" s="9">
        <f t="shared" si="2"/>
        <v>4</v>
      </c>
      <c r="N7" s="14">
        <v>53</v>
      </c>
      <c r="O7" s="15">
        <f t="shared" si="3"/>
        <v>0.0754716981132075</v>
      </c>
      <c r="P7" s="8"/>
    </row>
    <row r="8" ht="20" customHeight="1" spans="1:16">
      <c r="A8" s="8">
        <v>5</v>
      </c>
      <c r="B8" s="9">
        <v>2018011680</v>
      </c>
      <c r="C8" s="9" t="s">
        <v>24</v>
      </c>
      <c r="D8" s="9">
        <v>2018</v>
      </c>
      <c r="E8" s="10" t="s">
        <v>19</v>
      </c>
      <c r="F8" s="11">
        <v>9</v>
      </c>
      <c r="G8" s="11">
        <v>72.748</v>
      </c>
      <c r="H8" s="11">
        <v>5.86</v>
      </c>
      <c r="I8" s="12">
        <f t="shared" si="0"/>
        <v>87.608</v>
      </c>
      <c r="J8" s="8">
        <v>3</v>
      </c>
      <c r="K8" s="9">
        <v>27</v>
      </c>
      <c r="L8" s="13">
        <f t="shared" si="1"/>
        <v>0.111111111111111</v>
      </c>
      <c r="M8" s="9">
        <f t="shared" si="2"/>
        <v>5</v>
      </c>
      <c r="N8" s="14">
        <v>53</v>
      </c>
      <c r="O8" s="15">
        <f t="shared" si="3"/>
        <v>0.0943396226415094</v>
      </c>
      <c r="P8" s="8"/>
    </row>
    <row r="9" ht="20" customHeight="1" spans="1:16">
      <c r="A9" s="8">
        <v>6</v>
      </c>
      <c r="B9" s="9">
        <v>2018011691</v>
      </c>
      <c r="C9" s="9" t="s">
        <v>25</v>
      </c>
      <c r="D9" s="9">
        <v>2018</v>
      </c>
      <c r="E9" s="10" t="s">
        <v>19</v>
      </c>
      <c r="F9" s="11">
        <v>6.9</v>
      </c>
      <c r="G9" s="11">
        <v>75.2188</v>
      </c>
      <c r="H9" s="11">
        <v>4.17</v>
      </c>
      <c r="I9" s="12">
        <f t="shared" si="0"/>
        <v>86.2888</v>
      </c>
      <c r="J9" s="8">
        <v>4</v>
      </c>
      <c r="K9" s="9">
        <v>27</v>
      </c>
      <c r="L9" s="13">
        <f t="shared" si="1"/>
        <v>0.148148148148148</v>
      </c>
      <c r="M9" s="9">
        <f t="shared" si="2"/>
        <v>6</v>
      </c>
      <c r="N9" s="14">
        <v>53</v>
      </c>
      <c r="O9" s="15">
        <f t="shared" si="3"/>
        <v>0.113207547169811</v>
      </c>
      <c r="P9" s="8"/>
    </row>
    <row r="10" ht="20" customHeight="1" spans="1:16">
      <c r="A10" s="8">
        <v>7</v>
      </c>
      <c r="B10" s="9">
        <v>2018011692</v>
      </c>
      <c r="C10" s="9" t="s">
        <v>26</v>
      </c>
      <c r="D10" s="9">
        <v>2018</v>
      </c>
      <c r="E10" s="10" t="s">
        <v>19</v>
      </c>
      <c r="F10" s="11">
        <v>6.5</v>
      </c>
      <c r="G10" s="11">
        <v>73.2136</v>
      </c>
      <c r="H10" s="11">
        <v>6.49</v>
      </c>
      <c r="I10" s="12">
        <f t="shared" si="0"/>
        <v>86.2036</v>
      </c>
      <c r="J10" s="8">
        <v>5</v>
      </c>
      <c r="K10" s="9">
        <v>27</v>
      </c>
      <c r="L10" s="13">
        <f t="shared" si="1"/>
        <v>0.185185185185185</v>
      </c>
      <c r="M10" s="9">
        <f t="shared" si="2"/>
        <v>7</v>
      </c>
      <c r="N10" s="14">
        <v>53</v>
      </c>
      <c r="O10" s="15">
        <f t="shared" si="3"/>
        <v>0.132075471698113</v>
      </c>
      <c r="P10" s="8"/>
    </row>
    <row r="11" ht="20" customHeight="1" spans="1:16">
      <c r="A11" s="8">
        <v>8</v>
      </c>
      <c r="B11" s="9">
        <v>2018011666</v>
      </c>
      <c r="C11" s="9" t="s">
        <v>27</v>
      </c>
      <c r="D11" s="9">
        <v>2018</v>
      </c>
      <c r="E11" s="10" t="s">
        <v>22</v>
      </c>
      <c r="F11" s="11">
        <v>7.8</v>
      </c>
      <c r="G11" s="11">
        <v>73.53</v>
      </c>
      <c r="H11" s="11">
        <v>4.52</v>
      </c>
      <c r="I11" s="12">
        <f t="shared" si="0"/>
        <v>85.85</v>
      </c>
      <c r="J11" s="8">
        <v>3</v>
      </c>
      <c r="K11" s="9">
        <v>26</v>
      </c>
      <c r="L11" s="13">
        <f t="shared" si="1"/>
        <v>0.115384615384615</v>
      </c>
      <c r="M11" s="9">
        <f t="shared" si="2"/>
        <v>8</v>
      </c>
      <c r="N11" s="14">
        <v>53</v>
      </c>
      <c r="O11" s="15">
        <f t="shared" si="3"/>
        <v>0.150943396226415</v>
      </c>
      <c r="P11" s="8"/>
    </row>
    <row r="12" ht="20" customHeight="1" spans="1:16">
      <c r="A12" s="8">
        <v>9</v>
      </c>
      <c r="B12" s="9">
        <v>2018011699</v>
      </c>
      <c r="C12" s="9" t="s">
        <v>28</v>
      </c>
      <c r="D12" s="9">
        <v>2018</v>
      </c>
      <c r="E12" s="10" t="s">
        <v>19</v>
      </c>
      <c r="F12" s="11">
        <v>7.8</v>
      </c>
      <c r="G12" s="11">
        <v>72.4268</v>
      </c>
      <c r="H12" s="11">
        <v>5.53</v>
      </c>
      <c r="I12" s="12">
        <f t="shared" si="0"/>
        <v>85.7568</v>
      </c>
      <c r="J12" s="8">
        <v>6</v>
      </c>
      <c r="K12" s="9">
        <v>27</v>
      </c>
      <c r="L12" s="13">
        <f t="shared" si="1"/>
        <v>0.222222222222222</v>
      </c>
      <c r="M12" s="9">
        <f t="shared" si="2"/>
        <v>9</v>
      </c>
      <c r="N12" s="14">
        <v>53</v>
      </c>
      <c r="O12" s="15">
        <f t="shared" si="3"/>
        <v>0.169811320754717</v>
      </c>
      <c r="P12" s="8"/>
    </row>
    <row r="13" ht="20" customHeight="1" spans="1:16">
      <c r="A13" s="8">
        <v>10</v>
      </c>
      <c r="B13" s="9">
        <v>2018011672</v>
      </c>
      <c r="C13" s="9" t="s">
        <v>29</v>
      </c>
      <c r="D13" s="9">
        <v>2018</v>
      </c>
      <c r="E13" s="10" t="s">
        <v>22</v>
      </c>
      <c r="F13" s="11">
        <v>7.35</v>
      </c>
      <c r="G13" s="11">
        <v>73.91</v>
      </c>
      <c r="H13" s="11">
        <v>4.36</v>
      </c>
      <c r="I13" s="12">
        <f t="shared" si="0"/>
        <v>85.62</v>
      </c>
      <c r="J13" s="8">
        <v>4</v>
      </c>
      <c r="K13" s="9">
        <v>26</v>
      </c>
      <c r="L13" s="13">
        <f t="shared" si="1"/>
        <v>0.153846153846154</v>
      </c>
      <c r="M13" s="9">
        <f t="shared" si="2"/>
        <v>10</v>
      </c>
      <c r="N13" s="14">
        <v>53</v>
      </c>
      <c r="O13" s="15">
        <f t="shared" si="3"/>
        <v>0.188679245283019</v>
      </c>
      <c r="P13" s="8"/>
    </row>
    <row r="14" ht="20" customHeight="1" spans="1:16">
      <c r="A14" s="8">
        <v>11</v>
      </c>
      <c r="B14" s="9">
        <v>2018011675</v>
      </c>
      <c r="C14" s="9" t="s">
        <v>30</v>
      </c>
      <c r="D14" s="9">
        <v>2018</v>
      </c>
      <c r="E14" s="10" t="s">
        <v>22</v>
      </c>
      <c r="F14" s="11">
        <v>8.3</v>
      </c>
      <c r="G14" s="11">
        <v>72.78</v>
      </c>
      <c r="H14" s="11">
        <v>4.44</v>
      </c>
      <c r="I14" s="12">
        <f t="shared" si="0"/>
        <v>85.52</v>
      </c>
      <c r="J14" s="8">
        <v>5</v>
      </c>
      <c r="K14" s="9">
        <v>26</v>
      </c>
      <c r="L14" s="13">
        <f t="shared" si="1"/>
        <v>0.192307692307692</v>
      </c>
      <c r="M14" s="9">
        <f t="shared" si="2"/>
        <v>11</v>
      </c>
      <c r="N14" s="14">
        <v>53</v>
      </c>
      <c r="O14" s="15">
        <f t="shared" si="3"/>
        <v>0.207547169811321</v>
      </c>
      <c r="P14" s="8"/>
    </row>
    <row r="15" ht="20" customHeight="1" spans="1:16">
      <c r="A15" s="8">
        <v>12</v>
      </c>
      <c r="B15" s="9">
        <v>2018011697</v>
      </c>
      <c r="C15" s="9" t="s">
        <v>31</v>
      </c>
      <c r="D15" s="9">
        <v>2018</v>
      </c>
      <c r="E15" s="10" t="s">
        <v>19</v>
      </c>
      <c r="F15" s="11">
        <v>7.66</v>
      </c>
      <c r="G15" s="11">
        <v>72.4948</v>
      </c>
      <c r="H15" s="11">
        <v>4.52</v>
      </c>
      <c r="I15" s="12">
        <f t="shared" si="0"/>
        <v>84.6748</v>
      </c>
      <c r="J15" s="8">
        <v>7</v>
      </c>
      <c r="K15" s="9">
        <v>27</v>
      </c>
      <c r="L15" s="13">
        <f t="shared" si="1"/>
        <v>0.259259259259259</v>
      </c>
      <c r="M15" s="9">
        <f t="shared" si="2"/>
        <v>12</v>
      </c>
      <c r="N15" s="14">
        <v>53</v>
      </c>
      <c r="O15" s="15">
        <f t="shared" si="3"/>
        <v>0.226415094339623</v>
      </c>
      <c r="P15" s="8"/>
    </row>
    <row r="16" ht="20" customHeight="1" spans="1:16">
      <c r="A16" s="8">
        <v>13</v>
      </c>
      <c r="B16" s="9">
        <v>2018011653</v>
      </c>
      <c r="C16" s="9" t="s">
        <v>32</v>
      </c>
      <c r="D16" s="9">
        <v>2018</v>
      </c>
      <c r="E16" s="10" t="s">
        <v>22</v>
      </c>
      <c r="F16" s="11">
        <v>7.7</v>
      </c>
      <c r="G16" s="11">
        <v>72.47</v>
      </c>
      <c r="H16" s="11">
        <v>4.15</v>
      </c>
      <c r="I16" s="12">
        <f t="shared" si="0"/>
        <v>84.32</v>
      </c>
      <c r="J16" s="8">
        <v>6</v>
      </c>
      <c r="K16" s="9">
        <v>26</v>
      </c>
      <c r="L16" s="13">
        <f t="shared" si="1"/>
        <v>0.230769230769231</v>
      </c>
      <c r="M16" s="9">
        <f t="shared" si="2"/>
        <v>13</v>
      </c>
      <c r="N16" s="14">
        <v>53</v>
      </c>
      <c r="O16" s="15">
        <f t="shared" si="3"/>
        <v>0.245283018867925</v>
      </c>
      <c r="P16" s="8"/>
    </row>
    <row r="17" ht="20" customHeight="1" spans="1:16">
      <c r="A17" s="8">
        <v>14</v>
      </c>
      <c r="B17" s="9">
        <v>2018011696</v>
      </c>
      <c r="C17" s="9" t="s">
        <v>33</v>
      </c>
      <c r="D17" s="9">
        <v>2018</v>
      </c>
      <c r="E17" s="10" t="s">
        <v>19</v>
      </c>
      <c r="F17" s="11">
        <v>7.86</v>
      </c>
      <c r="G17" s="11">
        <v>70.5636</v>
      </c>
      <c r="H17" s="11">
        <v>5.87</v>
      </c>
      <c r="I17" s="12">
        <f t="shared" si="0"/>
        <v>84.2936</v>
      </c>
      <c r="J17" s="8">
        <v>8</v>
      </c>
      <c r="K17" s="9">
        <v>27</v>
      </c>
      <c r="L17" s="13">
        <f t="shared" si="1"/>
        <v>0.296296296296296</v>
      </c>
      <c r="M17" s="9">
        <f t="shared" si="2"/>
        <v>14</v>
      </c>
      <c r="N17" s="14">
        <v>53</v>
      </c>
      <c r="O17" s="15">
        <f t="shared" si="3"/>
        <v>0.264150943396226</v>
      </c>
      <c r="P17" s="8"/>
    </row>
    <row r="18" ht="20" customHeight="1" spans="1:16">
      <c r="A18" s="8">
        <v>15</v>
      </c>
      <c r="B18" s="9">
        <v>2018011659</v>
      </c>
      <c r="C18" s="9" t="s">
        <v>34</v>
      </c>
      <c r="D18" s="9">
        <v>2018</v>
      </c>
      <c r="E18" s="10" t="s">
        <v>22</v>
      </c>
      <c r="F18" s="11">
        <v>7.9</v>
      </c>
      <c r="G18" s="11">
        <v>69.24</v>
      </c>
      <c r="H18" s="11">
        <v>5.41</v>
      </c>
      <c r="I18" s="12">
        <f t="shared" si="0"/>
        <v>82.55</v>
      </c>
      <c r="J18" s="8">
        <v>7</v>
      </c>
      <c r="K18" s="9">
        <v>26</v>
      </c>
      <c r="L18" s="13">
        <f t="shared" si="1"/>
        <v>0.269230769230769</v>
      </c>
      <c r="M18" s="9">
        <f t="shared" si="2"/>
        <v>15</v>
      </c>
      <c r="N18" s="14">
        <v>53</v>
      </c>
      <c r="O18" s="15">
        <f t="shared" si="3"/>
        <v>0.283018867924528</v>
      </c>
      <c r="P18" s="8"/>
    </row>
    <row r="19" ht="20" customHeight="1" spans="1:16">
      <c r="A19" s="8">
        <v>16</v>
      </c>
      <c r="B19" s="9">
        <v>2018011664</v>
      </c>
      <c r="C19" s="9" t="s">
        <v>35</v>
      </c>
      <c r="D19" s="9">
        <v>2018</v>
      </c>
      <c r="E19" s="10" t="s">
        <v>22</v>
      </c>
      <c r="F19" s="11">
        <v>7.3</v>
      </c>
      <c r="G19" s="11">
        <v>70.34</v>
      </c>
      <c r="H19" s="11">
        <v>4.54</v>
      </c>
      <c r="I19" s="12">
        <f t="shared" si="0"/>
        <v>82.18</v>
      </c>
      <c r="J19" s="8">
        <v>8</v>
      </c>
      <c r="K19" s="9">
        <v>26</v>
      </c>
      <c r="L19" s="13">
        <f t="shared" si="1"/>
        <v>0.307692307692308</v>
      </c>
      <c r="M19" s="9">
        <f t="shared" si="2"/>
        <v>16</v>
      </c>
      <c r="N19" s="14">
        <v>53</v>
      </c>
      <c r="O19" s="15">
        <f t="shared" si="3"/>
        <v>0.30188679245283</v>
      </c>
      <c r="P19" s="8"/>
    </row>
    <row r="20" ht="20" customHeight="1" spans="1:16">
      <c r="A20" s="8">
        <v>17</v>
      </c>
      <c r="B20" s="9">
        <v>2018011669</v>
      </c>
      <c r="C20" s="9" t="s">
        <v>36</v>
      </c>
      <c r="D20" s="9">
        <v>2018</v>
      </c>
      <c r="E20" s="10" t="s">
        <v>22</v>
      </c>
      <c r="F20" s="11">
        <v>7</v>
      </c>
      <c r="G20" s="11">
        <v>70.75</v>
      </c>
      <c r="H20" s="11">
        <v>4.4</v>
      </c>
      <c r="I20" s="12">
        <f t="shared" si="0"/>
        <v>82.15</v>
      </c>
      <c r="J20" s="8">
        <v>9</v>
      </c>
      <c r="K20" s="9">
        <v>26</v>
      </c>
      <c r="L20" s="13">
        <f t="shared" si="1"/>
        <v>0.346153846153846</v>
      </c>
      <c r="M20" s="9">
        <f t="shared" si="2"/>
        <v>17</v>
      </c>
      <c r="N20" s="14">
        <v>53</v>
      </c>
      <c r="O20" s="15">
        <f t="shared" si="3"/>
        <v>0.320754716981132</v>
      </c>
      <c r="P20" s="8"/>
    </row>
    <row r="21" ht="20" customHeight="1" spans="1:16">
      <c r="A21" s="8">
        <v>18</v>
      </c>
      <c r="B21" s="9">
        <v>2018011649</v>
      </c>
      <c r="C21" s="9" t="s">
        <v>37</v>
      </c>
      <c r="D21" s="9">
        <v>2018</v>
      </c>
      <c r="E21" s="10" t="s">
        <v>22</v>
      </c>
      <c r="F21" s="11">
        <v>7.5</v>
      </c>
      <c r="G21" s="11">
        <v>70.25</v>
      </c>
      <c r="H21" s="11">
        <v>4.24</v>
      </c>
      <c r="I21" s="12">
        <f t="shared" si="0"/>
        <v>81.99</v>
      </c>
      <c r="J21" s="8">
        <v>10</v>
      </c>
      <c r="K21" s="9">
        <v>26</v>
      </c>
      <c r="L21" s="13">
        <f t="shared" si="1"/>
        <v>0.384615384615385</v>
      </c>
      <c r="M21" s="9">
        <f t="shared" si="2"/>
        <v>18</v>
      </c>
      <c r="N21" s="14">
        <v>53</v>
      </c>
      <c r="O21" s="15">
        <f t="shared" si="3"/>
        <v>0.339622641509434</v>
      </c>
      <c r="P21" s="8"/>
    </row>
    <row r="22" ht="20" customHeight="1" spans="1:16">
      <c r="A22" s="8">
        <v>19</v>
      </c>
      <c r="B22" s="9">
        <v>2018011690</v>
      </c>
      <c r="C22" s="9" t="s">
        <v>38</v>
      </c>
      <c r="D22" s="9">
        <v>2018</v>
      </c>
      <c r="E22" s="10" t="s">
        <v>19</v>
      </c>
      <c r="F22" s="11">
        <v>7.2</v>
      </c>
      <c r="G22" s="11">
        <v>70.1252</v>
      </c>
      <c r="H22" s="11">
        <v>4.36</v>
      </c>
      <c r="I22" s="12">
        <f t="shared" si="0"/>
        <v>81.6852</v>
      </c>
      <c r="J22" s="8">
        <v>9</v>
      </c>
      <c r="K22" s="9">
        <v>27</v>
      </c>
      <c r="L22" s="13">
        <f t="shared" si="1"/>
        <v>0.333333333333333</v>
      </c>
      <c r="M22" s="9">
        <f t="shared" si="2"/>
        <v>19</v>
      </c>
      <c r="N22" s="14">
        <v>53</v>
      </c>
      <c r="O22" s="15">
        <f t="shared" si="3"/>
        <v>0.358490566037736</v>
      </c>
      <c r="P22" s="8"/>
    </row>
    <row r="23" ht="20" customHeight="1" spans="1:16">
      <c r="A23" s="8">
        <v>20</v>
      </c>
      <c r="B23" s="9">
        <v>2018011705</v>
      </c>
      <c r="C23" s="9" t="s">
        <v>39</v>
      </c>
      <c r="D23" s="9">
        <v>2018</v>
      </c>
      <c r="E23" s="10" t="s">
        <v>19</v>
      </c>
      <c r="F23" s="11">
        <v>7.8</v>
      </c>
      <c r="G23" s="11">
        <v>69.362</v>
      </c>
      <c r="H23" s="11">
        <v>4.47</v>
      </c>
      <c r="I23" s="12">
        <f t="shared" si="0"/>
        <v>81.632</v>
      </c>
      <c r="J23" s="8">
        <v>10</v>
      </c>
      <c r="K23" s="9">
        <v>27</v>
      </c>
      <c r="L23" s="13">
        <f t="shared" si="1"/>
        <v>0.37037037037037</v>
      </c>
      <c r="M23" s="9">
        <f t="shared" si="2"/>
        <v>20</v>
      </c>
      <c r="N23" s="14">
        <v>53</v>
      </c>
      <c r="O23" s="15">
        <f t="shared" si="3"/>
        <v>0.377358490566038</v>
      </c>
      <c r="P23" s="8"/>
    </row>
    <row r="24" ht="20" customHeight="1" spans="1:16">
      <c r="A24" s="8">
        <v>21</v>
      </c>
      <c r="B24" s="9">
        <v>2018011685</v>
      </c>
      <c r="C24" s="9" t="s">
        <v>40</v>
      </c>
      <c r="D24" s="9">
        <v>2018</v>
      </c>
      <c r="E24" s="10" t="s">
        <v>19</v>
      </c>
      <c r="F24" s="11">
        <v>7.9</v>
      </c>
      <c r="G24" s="11">
        <v>66.8996</v>
      </c>
      <c r="H24" s="11">
        <v>6.82</v>
      </c>
      <c r="I24" s="12">
        <f t="shared" si="0"/>
        <v>81.6196</v>
      </c>
      <c r="J24" s="8">
        <v>11</v>
      </c>
      <c r="K24" s="9">
        <v>27</v>
      </c>
      <c r="L24" s="13">
        <f t="shared" si="1"/>
        <v>0.407407407407407</v>
      </c>
      <c r="M24" s="9">
        <f t="shared" si="2"/>
        <v>21</v>
      </c>
      <c r="N24" s="14">
        <v>53</v>
      </c>
      <c r="O24" s="15">
        <f t="shared" si="3"/>
        <v>0.39622641509434</v>
      </c>
      <c r="P24" s="8"/>
    </row>
    <row r="25" ht="20" customHeight="1" spans="1:16">
      <c r="A25" s="8">
        <v>22</v>
      </c>
      <c r="B25" s="9">
        <v>2018011703</v>
      </c>
      <c r="C25" s="9" t="s">
        <v>41</v>
      </c>
      <c r="D25" s="9">
        <v>2018</v>
      </c>
      <c r="E25" s="10" t="s">
        <v>19</v>
      </c>
      <c r="F25" s="11">
        <v>7.6</v>
      </c>
      <c r="G25" s="11">
        <v>69.4472</v>
      </c>
      <c r="H25" s="11">
        <v>4.36</v>
      </c>
      <c r="I25" s="12">
        <f t="shared" si="0"/>
        <v>81.4072</v>
      </c>
      <c r="J25" s="8">
        <v>12</v>
      </c>
      <c r="K25" s="9">
        <v>27</v>
      </c>
      <c r="L25" s="13">
        <f t="shared" si="1"/>
        <v>0.444444444444444</v>
      </c>
      <c r="M25" s="9">
        <f t="shared" si="2"/>
        <v>22</v>
      </c>
      <c r="N25" s="14">
        <v>53</v>
      </c>
      <c r="O25" s="15">
        <f t="shared" si="3"/>
        <v>0.415094339622642</v>
      </c>
      <c r="P25" s="8"/>
    </row>
    <row r="26" ht="20" customHeight="1" spans="1:16">
      <c r="A26" s="8">
        <v>23</v>
      </c>
      <c r="B26" s="9">
        <v>2018011676</v>
      </c>
      <c r="C26" s="9" t="s">
        <v>42</v>
      </c>
      <c r="D26" s="9">
        <v>2018</v>
      </c>
      <c r="E26" s="10" t="s">
        <v>19</v>
      </c>
      <c r="F26" s="11">
        <v>7.15</v>
      </c>
      <c r="G26" s="11">
        <v>69.6396</v>
      </c>
      <c r="H26" s="11">
        <v>4.32</v>
      </c>
      <c r="I26" s="12">
        <f t="shared" si="0"/>
        <v>81.1096</v>
      </c>
      <c r="J26" s="8">
        <v>13</v>
      </c>
      <c r="K26" s="9">
        <v>27</v>
      </c>
      <c r="L26" s="13">
        <f t="shared" si="1"/>
        <v>0.481481481481481</v>
      </c>
      <c r="M26" s="9">
        <f t="shared" si="2"/>
        <v>23</v>
      </c>
      <c r="N26" s="14">
        <v>53</v>
      </c>
      <c r="O26" s="15">
        <f t="shared" si="3"/>
        <v>0.433962264150943</v>
      </c>
      <c r="P26" s="8"/>
    </row>
    <row r="27" ht="20" customHeight="1" spans="1:16">
      <c r="A27" s="8">
        <v>24</v>
      </c>
      <c r="B27" s="9">
        <v>2018011671</v>
      </c>
      <c r="C27" s="9" t="s">
        <v>43</v>
      </c>
      <c r="D27" s="9">
        <v>2018</v>
      </c>
      <c r="E27" s="10" t="s">
        <v>22</v>
      </c>
      <c r="F27" s="11">
        <v>7.5</v>
      </c>
      <c r="G27" s="11">
        <v>68.81</v>
      </c>
      <c r="H27" s="11">
        <v>4.48</v>
      </c>
      <c r="I27" s="12">
        <f t="shared" si="0"/>
        <v>80.79</v>
      </c>
      <c r="J27" s="8">
        <v>11</v>
      </c>
      <c r="K27" s="9">
        <v>26</v>
      </c>
      <c r="L27" s="13">
        <f t="shared" si="1"/>
        <v>0.423076923076923</v>
      </c>
      <c r="M27" s="9">
        <f t="shared" si="2"/>
        <v>24</v>
      </c>
      <c r="N27" s="14">
        <v>53</v>
      </c>
      <c r="O27" s="15">
        <f t="shared" si="3"/>
        <v>0.452830188679245</v>
      </c>
      <c r="P27" s="8"/>
    </row>
    <row r="28" ht="20" customHeight="1" spans="1:16">
      <c r="A28" s="8">
        <v>25</v>
      </c>
      <c r="B28" s="9">
        <v>2018011677</v>
      </c>
      <c r="C28" s="9" t="s">
        <v>44</v>
      </c>
      <c r="D28" s="9">
        <v>2018</v>
      </c>
      <c r="E28" s="10" t="s">
        <v>19</v>
      </c>
      <c r="F28" s="11">
        <v>7.15</v>
      </c>
      <c r="G28" s="11">
        <v>69.2424</v>
      </c>
      <c r="H28" s="11">
        <v>4.34</v>
      </c>
      <c r="I28" s="12">
        <f t="shared" si="0"/>
        <v>80.7324</v>
      </c>
      <c r="J28" s="8">
        <v>14</v>
      </c>
      <c r="K28" s="9">
        <v>27</v>
      </c>
      <c r="L28" s="13">
        <f t="shared" si="1"/>
        <v>0.518518518518518</v>
      </c>
      <c r="M28" s="9">
        <f t="shared" si="2"/>
        <v>25</v>
      </c>
      <c r="N28" s="14">
        <v>53</v>
      </c>
      <c r="O28" s="15">
        <f t="shared" si="3"/>
        <v>0.471698113207547</v>
      </c>
      <c r="P28" s="8"/>
    </row>
    <row r="29" ht="20" customHeight="1" spans="1:16">
      <c r="A29" s="8">
        <v>26</v>
      </c>
      <c r="B29" s="9">
        <v>2018011672</v>
      </c>
      <c r="C29" s="9" t="s">
        <v>45</v>
      </c>
      <c r="D29" s="9">
        <v>2018</v>
      </c>
      <c r="E29" s="10" t="s">
        <v>22</v>
      </c>
      <c r="F29" s="11">
        <v>7.1</v>
      </c>
      <c r="G29" s="11">
        <v>69.04</v>
      </c>
      <c r="H29" s="11">
        <v>4.45</v>
      </c>
      <c r="I29" s="12">
        <f t="shared" si="0"/>
        <v>80.59</v>
      </c>
      <c r="J29" s="8">
        <v>12</v>
      </c>
      <c r="K29" s="9">
        <v>26</v>
      </c>
      <c r="L29" s="13">
        <f t="shared" si="1"/>
        <v>0.461538461538462</v>
      </c>
      <c r="M29" s="9">
        <f t="shared" si="2"/>
        <v>26</v>
      </c>
      <c r="N29" s="14">
        <v>53</v>
      </c>
      <c r="O29" s="15">
        <f t="shared" si="3"/>
        <v>0.490566037735849</v>
      </c>
      <c r="P29" s="8"/>
    </row>
    <row r="30" ht="20" customHeight="1" spans="1:16">
      <c r="A30" s="8">
        <v>27</v>
      </c>
      <c r="B30" s="9">
        <v>2018011681</v>
      </c>
      <c r="C30" s="9" t="s">
        <v>46</v>
      </c>
      <c r="D30" s="9">
        <v>2018</v>
      </c>
      <c r="E30" s="10" t="s">
        <v>19</v>
      </c>
      <c r="F30" s="11">
        <v>7</v>
      </c>
      <c r="G30" s="11">
        <v>68.9028</v>
      </c>
      <c r="H30" s="11">
        <v>4</v>
      </c>
      <c r="I30" s="12">
        <f t="shared" si="0"/>
        <v>79.9028</v>
      </c>
      <c r="J30" s="8">
        <v>15</v>
      </c>
      <c r="K30" s="9">
        <v>27</v>
      </c>
      <c r="L30" s="13">
        <f t="shared" si="1"/>
        <v>0.555555555555556</v>
      </c>
      <c r="M30" s="9">
        <f t="shared" si="2"/>
        <v>27</v>
      </c>
      <c r="N30" s="14">
        <v>53</v>
      </c>
      <c r="O30" s="15">
        <f t="shared" si="3"/>
        <v>0.509433962264151</v>
      </c>
      <c r="P30" s="8"/>
    </row>
    <row r="31" ht="20" customHeight="1" spans="1:16">
      <c r="A31" s="8">
        <v>28</v>
      </c>
      <c r="B31" s="9">
        <v>2018011702</v>
      </c>
      <c r="C31" s="9" t="s">
        <v>47</v>
      </c>
      <c r="D31" s="9">
        <v>2018</v>
      </c>
      <c r="E31" s="10" t="s">
        <v>19</v>
      </c>
      <c r="F31" s="11">
        <v>7</v>
      </c>
      <c r="G31" s="11">
        <v>67.4576</v>
      </c>
      <c r="H31" s="11">
        <v>5.23</v>
      </c>
      <c r="I31" s="12">
        <f t="shared" si="0"/>
        <v>79.6876</v>
      </c>
      <c r="J31" s="8">
        <v>16</v>
      </c>
      <c r="K31" s="9">
        <v>27</v>
      </c>
      <c r="L31" s="13">
        <f t="shared" si="1"/>
        <v>0.592592592592593</v>
      </c>
      <c r="M31" s="9">
        <f t="shared" si="2"/>
        <v>28</v>
      </c>
      <c r="N31" s="14">
        <v>53</v>
      </c>
      <c r="O31" s="15">
        <f t="shared" si="3"/>
        <v>0.528301886792453</v>
      </c>
      <c r="P31" s="8"/>
    </row>
    <row r="32" ht="20" customHeight="1" spans="1:16">
      <c r="A32" s="8">
        <v>29</v>
      </c>
      <c r="B32" s="9">
        <v>2018011693</v>
      </c>
      <c r="C32" s="9" t="s">
        <v>48</v>
      </c>
      <c r="D32" s="9">
        <v>2018</v>
      </c>
      <c r="E32" s="10" t="s">
        <v>19</v>
      </c>
      <c r="F32" s="11">
        <v>7.6</v>
      </c>
      <c r="G32" s="11">
        <v>67.726</v>
      </c>
      <c r="H32" s="11">
        <v>4.06</v>
      </c>
      <c r="I32" s="12">
        <f t="shared" si="0"/>
        <v>79.386</v>
      </c>
      <c r="J32" s="8">
        <v>17</v>
      </c>
      <c r="K32" s="9">
        <v>27</v>
      </c>
      <c r="L32" s="13">
        <f t="shared" si="1"/>
        <v>0.62962962962963</v>
      </c>
      <c r="M32" s="9">
        <f t="shared" si="2"/>
        <v>29</v>
      </c>
      <c r="N32" s="14">
        <v>53</v>
      </c>
      <c r="O32" s="15">
        <f t="shared" si="3"/>
        <v>0.547169811320755</v>
      </c>
      <c r="P32" s="8"/>
    </row>
    <row r="33" ht="20" customHeight="1" spans="1:16">
      <c r="A33" s="8">
        <v>30</v>
      </c>
      <c r="B33" s="9">
        <v>2018011694</v>
      </c>
      <c r="C33" s="9" t="s">
        <v>49</v>
      </c>
      <c r="D33" s="9">
        <v>2018</v>
      </c>
      <c r="E33" s="10" t="s">
        <v>19</v>
      </c>
      <c r="F33" s="11">
        <v>7.6</v>
      </c>
      <c r="G33" s="11">
        <v>66.9384</v>
      </c>
      <c r="H33" s="11">
        <v>4.39</v>
      </c>
      <c r="I33" s="12">
        <f t="shared" si="0"/>
        <v>78.9284</v>
      </c>
      <c r="J33" s="8">
        <v>18</v>
      </c>
      <c r="K33" s="9">
        <v>27</v>
      </c>
      <c r="L33" s="13">
        <f t="shared" si="1"/>
        <v>0.666666666666667</v>
      </c>
      <c r="M33" s="9">
        <f t="shared" si="2"/>
        <v>30</v>
      </c>
      <c r="N33" s="14">
        <v>53</v>
      </c>
      <c r="O33" s="15">
        <f t="shared" si="3"/>
        <v>0.566037735849057</v>
      </c>
      <c r="P33" s="8"/>
    </row>
    <row r="34" ht="20" customHeight="1" spans="1:16">
      <c r="A34" s="8">
        <v>31</v>
      </c>
      <c r="B34" s="9">
        <v>2018011668</v>
      </c>
      <c r="C34" s="9" t="s">
        <v>50</v>
      </c>
      <c r="D34" s="9">
        <v>2018</v>
      </c>
      <c r="E34" s="10" t="s">
        <v>22</v>
      </c>
      <c r="F34" s="11">
        <v>7</v>
      </c>
      <c r="G34" s="11">
        <v>67.56</v>
      </c>
      <c r="H34" s="11">
        <v>4.23</v>
      </c>
      <c r="I34" s="12">
        <f t="shared" si="0"/>
        <v>78.79</v>
      </c>
      <c r="J34" s="8">
        <v>13</v>
      </c>
      <c r="K34" s="9">
        <v>26</v>
      </c>
      <c r="L34" s="13">
        <f t="shared" si="1"/>
        <v>0.5</v>
      </c>
      <c r="M34" s="9">
        <f t="shared" si="2"/>
        <v>31</v>
      </c>
      <c r="N34" s="14">
        <v>53</v>
      </c>
      <c r="O34" s="15">
        <f t="shared" si="3"/>
        <v>0.584905660377358</v>
      </c>
      <c r="P34" s="8"/>
    </row>
    <row r="35" ht="20" customHeight="1" spans="1:16">
      <c r="A35" s="8">
        <v>32</v>
      </c>
      <c r="B35" s="9">
        <v>2018011657</v>
      </c>
      <c r="C35" s="9" t="s">
        <v>51</v>
      </c>
      <c r="D35" s="9">
        <v>2018</v>
      </c>
      <c r="E35" s="10" t="s">
        <v>22</v>
      </c>
      <c r="F35" s="11">
        <v>7</v>
      </c>
      <c r="G35" s="11">
        <v>67.67</v>
      </c>
      <c r="H35" s="11">
        <v>4</v>
      </c>
      <c r="I35" s="12">
        <f t="shared" si="0"/>
        <v>78.67</v>
      </c>
      <c r="J35" s="8">
        <v>14</v>
      </c>
      <c r="K35" s="9">
        <v>26</v>
      </c>
      <c r="L35" s="13">
        <f t="shared" si="1"/>
        <v>0.538461538461538</v>
      </c>
      <c r="M35" s="9">
        <f t="shared" si="2"/>
        <v>32</v>
      </c>
      <c r="N35" s="14">
        <v>53</v>
      </c>
      <c r="O35" s="15">
        <f t="shared" si="3"/>
        <v>0.60377358490566</v>
      </c>
      <c r="P35" s="8"/>
    </row>
    <row r="36" ht="20" customHeight="1" spans="1:16">
      <c r="A36" s="8">
        <v>33</v>
      </c>
      <c r="B36" s="9">
        <v>2018011688</v>
      </c>
      <c r="C36" s="9" t="s">
        <v>52</v>
      </c>
      <c r="D36" s="9">
        <v>2018</v>
      </c>
      <c r="E36" s="10" t="s">
        <v>19</v>
      </c>
      <c r="F36" s="11">
        <v>7.4</v>
      </c>
      <c r="G36" s="11">
        <v>67.184</v>
      </c>
      <c r="H36" s="11">
        <v>4.04</v>
      </c>
      <c r="I36" s="12">
        <f t="shared" ref="I36:I56" si="4">SUM(F36:H36)</f>
        <v>78.624</v>
      </c>
      <c r="J36" s="8">
        <v>19</v>
      </c>
      <c r="K36" s="9">
        <v>27</v>
      </c>
      <c r="L36" s="13">
        <f t="shared" ref="L36:L56" si="5">J36/K36</f>
        <v>0.703703703703704</v>
      </c>
      <c r="M36" s="9">
        <f t="shared" ref="M36:M56" si="6">RANK(I36,I$4:I$56)</f>
        <v>33</v>
      </c>
      <c r="N36" s="14">
        <v>53</v>
      </c>
      <c r="O36" s="15">
        <f t="shared" ref="O36:O56" si="7">IFERROR(M36/N36,"")</f>
        <v>0.622641509433962</v>
      </c>
      <c r="P36" s="8"/>
    </row>
    <row r="37" ht="20" customHeight="1" spans="1:16">
      <c r="A37" s="8">
        <v>34</v>
      </c>
      <c r="B37" s="9">
        <v>2018011652</v>
      </c>
      <c r="C37" s="9" t="s">
        <v>53</v>
      </c>
      <c r="D37" s="9">
        <v>2018</v>
      </c>
      <c r="E37" s="10" t="s">
        <v>22</v>
      </c>
      <c r="F37" s="11">
        <v>7.6</v>
      </c>
      <c r="G37" s="11">
        <v>66.95</v>
      </c>
      <c r="H37" s="11">
        <v>3.84</v>
      </c>
      <c r="I37" s="12">
        <f t="shared" si="4"/>
        <v>78.39</v>
      </c>
      <c r="J37" s="8">
        <v>15</v>
      </c>
      <c r="K37" s="9">
        <v>26</v>
      </c>
      <c r="L37" s="13">
        <f t="shared" si="5"/>
        <v>0.576923076923077</v>
      </c>
      <c r="M37" s="9">
        <f t="shared" si="6"/>
        <v>34</v>
      </c>
      <c r="N37" s="14">
        <v>53</v>
      </c>
      <c r="O37" s="15">
        <f t="shared" si="7"/>
        <v>0.641509433962264</v>
      </c>
      <c r="P37" s="8"/>
    </row>
    <row r="38" ht="20" customHeight="1" spans="1:16">
      <c r="A38" s="8">
        <v>35</v>
      </c>
      <c r="B38" s="9">
        <v>2018011660</v>
      </c>
      <c r="C38" s="9" t="s">
        <v>54</v>
      </c>
      <c r="D38" s="9">
        <v>2018</v>
      </c>
      <c r="E38" s="10" t="s">
        <v>22</v>
      </c>
      <c r="F38" s="11">
        <v>7</v>
      </c>
      <c r="G38" s="11">
        <v>66.81</v>
      </c>
      <c r="H38" s="11">
        <v>3.88</v>
      </c>
      <c r="I38" s="12">
        <f t="shared" si="4"/>
        <v>77.69</v>
      </c>
      <c r="J38" s="8">
        <v>16</v>
      </c>
      <c r="K38" s="9">
        <v>26</v>
      </c>
      <c r="L38" s="13">
        <f t="shared" si="5"/>
        <v>0.615384615384615</v>
      </c>
      <c r="M38" s="9">
        <f t="shared" si="6"/>
        <v>35</v>
      </c>
      <c r="N38" s="14">
        <v>53</v>
      </c>
      <c r="O38" s="15">
        <f t="shared" si="7"/>
        <v>0.660377358490566</v>
      </c>
      <c r="P38" s="8"/>
    </row>
    <row r="39" ht="20" customHeight="1" spans="1:16">
      <c r="A39" s="8">
        <v>36</v>
      </c>
      <c r="B39" s="9">
        <v>2018011645</v>
      </c>
      <c r="C39" s="9" t="s">
        <v>55</v>
      </c>
      <c r="D39" s="9">
        <v>2018</v>
      </c>
      <c r="E39" s="10" t="s">
        <v>22</v>
      </c>
      <c r="F39" s="11">
        <v>7</v>
      </c>
      <c r="G39" s="11">
        <v>66.47</v>
      </c>
      <c r="H39" s="11">
        <v>4.13</v>
      </c>
      <c r="I39" s="12">
        <f t="shared" si="4"/>
        <v>77.6</v>
      </c>
      <c r="J39" s="8">
        <v>17</v>
      </c>
      <c r="K39" s="9">
        <v>26</v>
      </c>
      <c r="L39" s="13">
        <f t="shared" si="5"/>
        <v>0.653846153846154</v>
      </c>
      <c r="M39" s="9">
        <f t="shared" si="6"/>
        <v>36</v>
      </c>
      <c r="N39" s="14">
        <v>53</v>
      </c>
      <c r="O39" s="15">
        <f t="shared" si="7"/>
        <v>0.679245283018868</v>
      </c>
      <c r="P39" s="8"/>
    </row>
    <row r="40" ht="20" customHeight="1" spans="1:16">
      <c r="A40" s="8">
        <v>37</v>
      </c>
      <c r="B40" s="9">
        <v>2018011689</v>
      </c>
      <c r="C40" s="9" t="s">
        <v>56</v>
      </c>
      <c r="D40" s="9">
        <v>2018</v>
      </c>
      <c r="E40" s="10" t="s">
        <v>19</v>
      </c>
      <c r="F40" s="11">
        <v>6.8</v>
      </c>
      <c r="G40" s="11">
        <v>66.3064</v>
      </c>
      <c r="H40" s="11">
        <v>4.4</v>
      </c>
      <c r="I40" s="12">
        <f t="shared" si="4"/>
        <v>77.5064</v>
      </c>
      <c r="J40" s="8">
        <v>20</v>
      </c>
      <c r="K40" s="9">
        <v>27</v>
      </c>
      <c r="L40" s="13">
        <f t="shared" si="5"/>
        <v>0.740740740740741</v>
      </c>
      <c r="M40" s="9">
        <f t="shared" si="6"/>
        <v>37</v>
      </c>
      <c r="N40" s="14">
        <v>53</v>
      </c>
      <c r="O40" s="15">
        <f t="shared" si="7"/>
        <v>0.69811320754717</v>
      </c>
      <c r="P40" s="8"/>
    </row>
    <row r="41" ht="20" customHeight="1" spans="1:16">
      <c r="A41" s="8">
        <v>38</v>
      </c>
      <c r="B41" s="9">
        <v>2018011679</v>
      </c>
      <c r="C41" s="9" t="s">
        <v>57</v>
      </c>
      <c r="D41" s="9">
        <v>2018</v>
      </c>
      <c r="E41" s="10" t="s">
        <v>19</v>
      </c>
      <c r="F41" s="11">
        <v>7.15</v>
      </c>
      <c r="G41" s="11">
        <v>66.3108</v>
      </c>
      <c r="H41" s="11">
        <v>4.01</v>
      </c>
      <c r="I41" s="12">
        <f t="shared" si="4"/>
        <v>77.4708</v>
      </c>
      <c r="J41" s="8">
        <v>21</v>
      </c>
      <c r="K41" s="9">
        <v>27</v>
      </c>
      <c r="L41" s="13">
        <f t="shared" si="5"/>
        <v>0.777777777777778</v>
      </c>
      <c r="M41" s="9">
        <f t="shared" si="6"/>
        <v>38</v>
      </c>
      <c r="N41" s="14">
        <v>53</v>
      </c>
      <c r="O41" s="15">
        <f t="shared" si="7"/>
        <v>0.716981132075472</v>
      </c>
      <c r="P41" s="8"/>
    </row>
    <row r="42" ht="20" customHeight="1" spans="1:16">
      <c r="A42" s="8">
        <v>39</v>
      </c>
      <c r="B42" s="9">
        <v>2018011663</v>
      </c>
      <c r="C42" s="9" t="s">
        <v>58</v>
      </c>
      <c r="D42" s="9">
        <v>2018</v>
      </c>
      <c r="E42" s="10" t="s">
        <v>22</v>
      </c>
      <c r="F42" s="11">
        <v>7.15</v>
      </c>
      <c r="G42" s="11">
        <v>65.16</v>
      </c>
      <c r="H42" s="11">
        <v>3.8</v>
      </c>
      <c r="I42" s="12">
        <f t="shared" si="4"/>
        <v>76.11</v>
      </c>
      <c r="J42" s="8">
        <v>18</v>
      </c>
      <c r="K42" s="9">
        <v>26</v>
      </c>
      <c r="L42" s="13">
        <f t="shared" si="5"/>
        <v>0.692307692307692</v>
      </c>
      <c r="M42" s="9">
        <f t="shared" si="6"/>
        <v>39</v>
      </c>
      <c r="N42" s="14">
        <v>53</v>
      </c>
      <c r="O42" s="15">
        <f t="shared" si="7"/>
        <v>0.735849056603774</v>
      </c>
      <c r="P42" s="8"/>
    </row>
    <row r="43" ht="20" customHeight="1" spans="1:16">
      <c r="A43" s="8">
        <v>40</v>
      </c>
      <c r="B43" s="9">
        <v>2018011687</v>
      </c>
      <c r="C43" s="9" t="s">
        <v>59</v>
      </c>
      <c r="D43" s="9">
        <v>2018</v>
      </c>
      <c r="E43" s="10" t="s">
        <v>19</v>
      </c>
      <c r="F43" s="11">
        <v>7</v>
      </c>
      <c r="G43" s="11">
        <v>65.138</v>
      </c>
      <c r="H43" s="11">
        <v>3.85</v>
      </c>
      <c r="I43" s="12">
        <f t="shared" si="4"/>
        <v>75.988</v>
      </c>
      <c r="J43" s="8">
        <v>22</v>
      </c>
      <c r="K43" s="9">
        <v>27</v>
      </c>
      <c r="L43" s="13">
        <f t="shared" si="5"/>
        <v>0.814814814814815</v>
      </c>
      <c r="M43" s="9">
        <f t="shared" si="6"/>
        <v>40</v>
      </c>
      <c r="N43" s="14">
        <v>53</v>
      </c>
      <c r="O43" s="15">
        <f t="shared" si="7"/>
        <v>0.754716981132076</v>
      </c>
      <c r="P43" s="8"/>
    </row>
    <row r="44" ht="20" customHeight="1" spans="1:16">
      <c r="A44" s="8">
        <v>41</v>
      </c>
      <c r="B44" s="9">
        <v>2018011647</v>
      </c>
      <c r="C44" s="9" t="s">
        <v>60</v>
      </c>
      <c r="D44" s="9">
        <v>2018</v>
      </c>
      <c r="E44" s="10" t="s">
        <v>22</v>
      </c>
      <c r="F44" s="11">
        <v>7</v>
      </c>
      <c r="G44" s="11">
        <v>64.63</v>
      </c>
      <c r="H44" s="11">
        <v>4.02</v>
      </c>
      <c r="I44" s="12">
        <f t="shared" si="4"/>
        <v>75.65</v>
      </c>
      <c r="J44" s="8">
        <v>19</v>
      </c>
      <c r="K44" s="9">
        <v>26</v>
      </c>
      <c r="L44" s="13">
        <f t="shared" si="5"/>
        <v>0.730769230769231</v>
      </c>
      <c r="M44" s="9">
        <f t="shared" si="6"/>
        <v>41</v>
      </c>
      <c r="N44" s="14">
        <v>53</v>
      </c>
      <c r="O44" s="15">
        <f t="shared" si="7"/>
        <v>0.773584905660377</v>
      </c>
      <c r="P44" s="8"/>
    </row>
    <row r="45" ht="20" customHeight="1" spans="1:16">
      <c r="A45" s="8">
        <v>42</v>
      </c>
      <c r="B45" s="9">
        <v>2018011661</v>
      </c>
      <c r="C45" s="9" t="s">
        <v>61</v>
      </c>
      <c r="D45" s="9">
        <v>2018</v>
      </c>
      <c r="E45" s="10" t="s">
        <v>22</v>
      </c>
      <c r="F45" s="11">
        <v>7</v>
      </c>
      <c r="G45" s="11">
        <v>63.76</v>
      </c>
      <c r="H45" s="11">
        <v>4.23</v>
      </c>
      <c r="I45" s="12">
        <f t="shared" si="4"/>
        <v>74.99</v>
      </c>
      <c r="J45" s="8">
        <v>20</v>
      </c>
      <c r="K45" s="9">
        <v>26</v>
      </c>
      <c r="L45" s="13">
        <f t="shared" si="5"/>
        <v>0.769230769230769</v>
      </c>
      <c r="M45" s="9">
        <f t="shared" si="6"/>
        <v>42</v>
      </c>
      <c r="N45" s="14">
        <v>53</v>
      </c>
      <c r="O45" s="15">
        <f t="shared" si="7"/>
        <v>0.792452830188679</v>
      </c>
      <c r="P45" s="8"/>
    </row>
    <row r="46" ht="20" customHeight="1" spans="1:16">
      <c r="A46" s="8">
        <v>43</v>
      </c>
      <c r="B46" s="9">
        <v>2018011683</v>
      </c>
      <c r="C46" s="9" t="s">
        <v>62</v>
      </c>
      <c r="D46" s="9">
        <v>2018</v>
      </c>
      <c r="E46" s="10" t="s">
        <v>19</v>
      </c>
      <c r="F46" s="11">
        <v>6.5</v>
      </c>
      <c r="G46" s="11">
        <v>64.4832</v>
      </c>
      <c r="H46" s="11">
        <v>3.88</v>
      </c>
      <c r="I46" s="12">
        <f t="shared" si="4"/>
        <v>74.8632</v>
      </c>
      <c r="J46" s="8">
        <v>23</v>
      </c>
      <c r="K46" s="9">
        <v>27</v>
      </c>
      <c r="L46" s="13">
        <f t="shared" si="5"/>
        <v>0.851851851851852</v>
      </c>
      <c r="M46" s="9">
        <f t="shared" si="6"/>
        <v>43</v>
      </c>
      <c r="N46" s="14">
        <v>53</v>
      </c>
      <c r="O46" s="15">
        <f t="shared" si="7"/>
        <v>0.811320754716981</v>
      </c>
      <c r="P46" s="8"/>
    </row>
    <row r="47" ht="20" customHeight="1" spans="1:16">
      <c r="A47" s="8">
        <v>44</v>
      </c>
      <c r="B47" s="9">
        <v>2018011682</v>
      </c>
      <c r="C47" s="9" t="s">
        <v>63</v>
      </c>
      <c r="D47" s="9">
        <v>2018</v>
      </c>
      <c r="E47" s="10" t="s">
        <v>19</v>
      </c>
      <c r="F47" s="11">
        <v>7</v>
      </c>
      <c r="G47" s="11">
        <v>63.158</v>
      </c>
      <c r="H47" s="11">
        <v>4.67</v>
      </c>
      <c r="I47" s="12">
        <f t="shared" si="4"/>
        <v>74.828</v>
      </c>
      <c r="J47" s="8">
        <v>24</v>
      </c>
      <c r="K47" s="9">
        <v>27</v>
      </c>
      <c r="L47" s="13">
        <f t="shared" si="5"/>
        <v>0.888888888888889</v>
      </c>
      <c r="M47" s="9">
        <f t="shared" si="6"/>
        <v>44</v>
      </c>
      <c r="N47" s="14">
        <v>53</v>
      </c>
      <c r="O47" s="15">
        <f t="shared" si="7"/>
        <v>0.830188679245283</v>
      </c>
      <c r="P47" s="8"/>
    </row>
    <row r="48" ht="20" customHeight="1" spans="1:16">
      <c r="A48" s="8">
        <v>45</v>
      </c>
      <c r="B48" s="9">
        <v>2018011678</v>
      </c>
      <c r="C48" s="9" t="s">
        <v>64</v>
      </c>
      <c r="D48" s="9">
        <v>2018</v>
      </c>
      <c r="E48" s="10" t="s">
        <v>19</v>
      </c>
      <c r="F48" s="11">
        <v>7.15</v>
      </c>
      <c r="G48" s="11">
        <v>63.1816</v>
      </c>
      <c r="H48" s="11">
        <v>4.45</v>
      </c>
      <c r="I48" s="12">
        <f t="shared" si="4"/>
        <v>74.7816</v>
      </c>
      <c r="J48" s="8">
        <v>25</v>
      </c>
      <c r="K48" s="9">
        <v>27</v>
      </c>
      <c r="L48" s="13">
        <f t="shared" si="5"/>
        <v>0.925925925925926</v>
      </c>
      <c r="M48" s="9">
        <f t="shared" si="6"/>
        <v>45</v>
      </c>
      <c r="N48" s="14">
        <v>53</v>
      </c>
      <c r="O48" s="15">
        <f t="shared" si="7"/>
        <v>0.849056603773585</v>
      </c>
      <c r="P48" s="8"/>
    </row>
    <row r="49" ht="20" customHeight="1" spans="1:16">
      <c r="A49" s="8">
        <v>46</v>
      </c>
      <c r="B49" s="9">
        <v>2018011656</v>
      </c>
      <c r="C49" s="9" t="s">
        <v>65</v>
      </c>
      <c r="D49" s="9">
        <v>2018</v>
      </c>
      <c r="E49" s="10" t="s">
        <v>22</v>
      </c>
      <c r="F49" s="11">
        <v>7</v>
      </c>
      <c r="G49" s="11">
        <v>62.48</v>
      </c>
      <c r="H49" s="11">
        <v>3.57</v>
      </c>
      <c r="I49" s="12">
        <f t="shared" si="4"/>
        <v>73.05</v>
      </c>
      <c r="J49" s="8">
        <v>21</v>
      </c>
      <c r="K49" s="9">
        <v>26</v>
      </c>
      <c r="L49" s="13">
        <f t="shared" si="5"/>
        <v>0.807692307692308</v>
      </c>
      <c r="M49" s="9">
        <f t="shared" si="6"/>
        <v>46</v>
      </c>
      <c r="N49" s="14">
        <v>53</v>
      </c>
      <c r="O49" s="15">
        <f t="shared" si="7"/>
        <v>0.867924528301887</v>
      </c>
      <c r="P49" s="8"/>
    </row>
    <row r="50" ht="20" customHeight="1" spans="1:16">
      <c r="A50" s="8">
        <v>47</v>
      </c>
      <c r="B50" s="9">
        <v>2018011662</v>
      </c>
      <c r="C50" s="9" t="s">
        <v>66</v>
      </c>
      <c r="D50" s="9">
        <v>2018</v>
      </c>
      <c r="E50" s="10" t="s">
        <v>22</v>
      </c>
      <c r="F50" s="11">
        <v>7.2</v>
      </c>
      <c r="G50" s="11">
        <v>61.71</v>
      </c>
      <c r="H50" s="11">
        <v>3.88</v>
      </c>
      <c r="I50" s="12">
        <f t="shared" si="4"/>
        <v>72.79</v>
      </c>
      <c r="J50" s="8">
        <v>22</v>
      </c>
      <c r="K50" s="9">
        <v>26</v>
      </c>
      <c r="L50" s="13">
        <f t="shared" si="5"/>
        <v>0.846153846153846</v>
      </c>
      <c r="M50" s="9">
        <f t="shared" si="6"/>
        <v>47</v>
      </c>
      <c r="N50" s="14">
        <v>53</v>
      </c>
      <c r="O50" s="15">
        <f t="shared" si="7"/>
        <v>0.886792452830189</v>
      </c>
      <c r="P50" s="8"/>
    </row>
    <row r="51" ht="20" customHeight="1" spans="1:16">
      <c r="A51" s="8">
        <v>48</v>
      </c>
      <c r="B51" s="9">
        <v>2018011658</v>
      </c>
      <c r="C51" s="9" t="s">
        <v>67</v>
      </c>
      <c r="D51" s="9">
        <v>2018</v>
      </c>
      <c r="E51" s="10" t="s">
        <v>22</v>
      </c>
      <c r="F51" s="11">
        <v>7</v>
      </c>
      <c r="G51" s="11">
        <v>61.57</v>
      </c>
      <c r="H51" s="11">
        <v>4.06</v>
      </c>
      <c r="I51" s="12">
        <f t="shared" si="4"/>
        <v>72.63</v>
      </c>
      <c r="J51" s="8">
        <v>23</v>
      </c>
      <c r="K51" s="9">
        <v>26</v>
      </c>
      <c r="L51" s="13">
        <f t="shared" si="5"/>
        <v>0.884615384615385</v>
      </c>
      <c r="M51" s="9">
        <f t="shared" si="6"/>
        <v>48</v>
      </c>
      <c r="N51" s="14">
        <v>53</v>
      </c>
      <c r="O51" s="15">
        <f t="shared" si="7"/>
        <v>0.905660377358491</v>
      </c>
      <c r="P51" s="8"/>
    </row>
    <row r="52" ht="20" customHeight="1" spans="1:16">
      <c r="A52" s="8">
        <v>49</v>
      </c>
      <c r="B52" s="9">
        <v>2018011684</v>
      </c>
      <c r="C52" s="9" t="s">
        <v>68</v>
      </c>
      <c r="D52" s="9">
        <v>2018</v>
      </c>
      <c r="E52" s="10" t="s">
        <v>19</v>
      </c>
      <c r="F52" s="11">
        <v>7</v>
      </c>
      <c r="G52" s="11">
        <v>60.7328</v>
      </c>
      <c r="H52" s="11">
        <v>3.84</v>
      </c>
      <c r="I52" s="12">
        <f t="shared" si="4"/>
        <v>71.5728</v>
      </c>
      <c r="J52" s="8">
        <v>26</v>
      </c>
      <c r="K52" s="9">
        <v>27</v>
      </c>
      <c r="L52" s="13">
        <f t="shared" si="5"/>
        <v>0.962962962962963</v>
      </c>
      <c r="M52" s="9">
        <f t="shared" si="6"/>
        <v>49</v>
      </c>
      <c r="N52" s="14">
        <v>53</v>
      </c>
      <c r="O52" s="15">
        <f t="shared" si="7"/>
        <v>0.924528301886792</v>
      </c>
      <c r="P52" s="8"/>
    </row>
    <row r="53" ht="20" customHeight="1" spans="1:16">
      <c r="A53" s="8">
        <v>50</v>
      </c>
      <c r="B53" s="9">
        <v>2018011654</v>
      </c>
      <c r="C53" s="9" t="s">
        <v>69</v>
      </c>
      <c r="D53" s="9">
        <v>2018</v>
      </c>
      <c r="E53" s="10" t="s">
        <v>22</v>
      </c>
      <c r="F53" s="11">
        <v>7.3</v>
      </c>
      <c r="G53" s="11">
        <v>60.03</v>
      </c>
      <c r="H53" s="11">
        <v>4.16</v>
      </c>
      <c r="I53" s="12">
        <f t="shared" si="4"/>
        <v>71.49</v>
      </c>
      <c r="J53" s="8">
        <v>24</v>
      </c>
      <c r="K53" s="9">
        <v>26</v>
      </c>
      <c r="L53" s="13">
        <f t="shared" si="5"/>
        <v>0.923076923076923</v>
      </c>
      <c r="M53" s="9">
        <f t="shared" si="6"/>
        <v>50</v>
      </c>
      <c r="N53" s="14">
        <v>53</v>
      </c>
      <c r="O53" s="15">
        <f t="shared" si="7"/>
        <v>0.943396226415094</v>
      </c>
      <c r="P53" s="8"/>
    </row>
    <row r="54" ht="20" customHeight="1" spans="1:16">
      <c r="A54" s="8">
        <v>51</v>
      </c>
      <c r="B54" s="9">
        <v>2018011665</v>
      </c>
      <c r="C54" s="9" t="s">
        <v>70</v>
      </c>
      <c r="D54" s="9">
        <v>2018</v>
      </c>
      <c r="E54" s="10" t="s">
        <v>22</v>
      </c>
      <c r="F54" s="11">
        <v>7</v>
      </c>
      <c r="G54" s="11">
        <v>58.18</v>
      </c>
      <c r="H54" s="11">
        <v>4.35</v>
      </c>
      <c r="I54" s="12">
        <f t="shared" si="4"/>
        <v>69.53</v>
      </c>
      <c r="J54" s="8">
        <v>25</v>
      </c>
      <c r="K54" s="9">
        <v>26</v>
      </c>
      <c r="L54" s="13">
        <f t="shared" si="5"/>
        <v>0.961538461538462</v>
      </c>
      <c r="M54" s="9">
        <f t="shared" si="6"/>
        <v>51</v>
      </c>
      <c r="N54" s="14">
        <v>53</v>
      </c>
      <c r="O54" s="15">
        <f t="shared" si="7"/>
        <v>0.962264150943396</v>
      </c>
      <c r="P54" s="8"/>
    </row>
    <row r="55" ht="20" customHeight="1" spans="1:16">
      <c r="A55" s="8">
        <v>52</v>
      </c>
      <c r="B55" s="9">
        <v>2018011650</v>
      </c>
      <c r="C55" s="9" t="s">
        <v>71</v>
      </c>
      <c r="D55" s="9">
        <v>2018</v>
      </c>
      <c r="E55" s="10" t="s">
        <v>22</v>
      </c>
      <c r="F55" s="11">
        <v>7.2</v>
      </c>
      <c r="G55" s="11">
        <v>54.37</v>
      </c>
      <c r="H55" s="11">
        <v>3.93</v>
      </c>
      <c r="I55" s="12">
        <f t="shared" si="4"/>
        <v>65.5</v>
      </c>
      <c r="J55" s="8">
        <v>26</v>
      </c>
      <c r="K55" s="9">
        <v>26</v>
      </c>
      <c r="L55" s="13">
        <f t="shared" si="5"/>
        <v>1</v>
      </c>
      <c r="M55" s="9">
        <f t="shared" si="6"/>
        <v>52</v>
      </c>
      <c r="N55" s="14">
        <v>53</v>
      </c>
      <c r="O55" s="15">
        <f t="shared" si="7"/>
        <v>0.981132075471698</v>
      </c>
      <c r="P55" s="8"/>
    </row>
    <row r="56" ht="20" customHeight="1" spans="1:16">
      <c r="A56" s="8">
        <v>53</v>
      </c>
      <c r="B56" s="9">
        <v>2018011695</v>
      </c>
      <c r="C56" s="9" t="s">
        <v>72</v>
      </c>
      <c r="D56" s="9">
        <v>2018</v>
      </c>
      <c r="E56" s="10" t="s">
        <v>19</v>
      </c>
      <c r="F56" s="11">
        <v>7</v>
      </c>
      <c r="G56" s="11">
        <v>53.638</v>
      </c>
      <c r="H56" s="11">
        <v>4.23</v>
      </c>
      <c r="I56" s="12">
        <f t="shared" si="4"/>
        <v>64.868</v>
      </c>
      <c r="J56" s="8">
        <v>27</v>
      </c>
      <c r="K56" s="9">
        <v>27</v>
      </c>
      <c r="L56" s="13">
        <f t="shared" si="5"/>
        <v>1</v>
      </c>
      <c r="M56" s="9">
        <f t="shared" si="6"/>
        <v>53</v>
      </c>
      <c r="N56" s="14">
        <v>53</v>
      </c>
      <c r="O56" s="15">
        <f t="shared" si="7"/>
        <v>1</v>
      </c>
      <c r="P56" s="8"/>
    </row>
    <row r="57" ht="20" customHeight="1" spans="1:16">
      <c r="A57" s="8">
        <v>54</v>
      </c>
      <c r="B57" s="9" t="s">
        <v>73</v>
      </c>
      <c r="C57" s="9" t="s">
        <v>74</v>
      </c>
      <c r="D57" s="9" t="s">
        <v>75</v>
      </c>
      <c r="E57" s="10" t="s">
        <v>76</v>
      </c>
      <c r="F57" s="11">
        <v>8</v>
      </c>
      <c r="G57" s="11">
        <v>76.9884</v>
      </c>
      <c r="H57" s="11">
        <v>5.092</v>
      </c>
      <c r="I57" s="12">
        <v>90.0804</v>
      </c>
      <c r="J57" s="8">
        <v>1</v>
      </c>
      <c r="K57" s="9">
        <v>30</v>
      </c>
      <c r="L57" s="13">
        <f>J57/K57*100%</f>
        <v>0.0333333333333333</v>
      </c>
      <c r="M57" s="9">
        <v>1</v>
      </c>
      <c r="N57" s="14">
        <v>30</v>
      </c>
      <c r="O57" s="15">
        <v>0.0333333333333333</v>
      </c>
      <c r="P57" s="8"/>
    </row>
    <row r="58" ht="20" customHeight="1" spans="1:16">
      <c r="A58" s="8">
        <v>55</v>
      </c>
      <c r="B58" s="9" t="s">
        <v>77</v>
      </c>
      <c r="C58" s="9" t="s">
        <v>78</v>
      </c>
      <c r="D58" s="9" t="s">
        <v>75</v>
      </c>
      <c r="E58" s="10" t="s">
        <v>76</v>
      </c>
      <c r="F58" s="11">
        <v>7.5</v>
      </c>
      <c r="G58" s="11">
        <v>76.0168</v>
      </c>
      <c r="H58" s="11">
        <v>5.641</v>
      </c>
      <c r="I58" s="12">
        <v>89.1578</v>
      </c>
      <c r="J58" s="8">
        <v>2</v>
      </c>
      <c r="K58" s="9">
        <v>30</v>
      </c>
      <c r="L58" s="13">
        <f t="shared" ref="L58:L85" si="8">J58/K58*100%</f>
        <v>0.0666666666666667</v>
      </c>
      <c r="M58" s="9">
        <v>2</v>
      </c>
      <c r="N58" s="14">
        <v>30</v>
      </c>
      <c r="O58" s="15">
        <v>0.0666666666666667</v>
      </c>
      <c r="P58" s="8"/>
    </row>
    <row r="59" ht="20" customHeight="1" spans="1:16">
      <c r="A59" s="8">
        <v>56</v>
      </c>
      <c r="B59" s="9" t="s">
        <v>79</v>
      </c>
      <c r="C59" s="9" t="s">
        <v>80</v>
      </c>
      <c r="D59" s="9" t="s">
        <v>75</v>
      </c>
      <c r="E59" s="10" t="s">
        <v>76</v>
      </c>
      <c r="F59" s="11">
        <v>8.1</v>
      </c>
      <c r="G59" s="11">
        <v>75.9344</v>
      </c>
      <c r="H59" s="11">
        <v>4.025</v>
      </c>
      <c r="I59" s="12">
        <v>88.0594</v>
      </c>
      <c r="J59" s="8">
        <v>3</v>
      </c>
      <c r="K59" s="9">
        <v>30</v>
      </c>
      <c r="L59" s="13">
        <f t="shared" si="8"/>
        <v>0.1</v>
      </c>
      <c r="M59" s="9">
        <v>3</v>
      </c>
      <c r="N59" s="14">
        <v>30</v>
      </c>
      <c r="O59" s="15">
        <v>0.1</v>
      </c>
      <c r="P59" s="8"/>
    </row>
    <row r="60" ht="20" customHeight="1" spans="1:16">
      <c r="A60" s="8">
        <v>57</v>
      </c>
      <c r="B60" s="9" t="s">
        <v>81</v>
      </c>
      <c r="C60" s="9" t="s">
        <v>82</v>
      </c>
      <c r="D60" s="9" t="s">
        <v>75</v>
      </c>
      <c r="E60" s="10" t="s">
        <v>76</v>
      </c>
      <c r="F60" s="11">
        <v>8.01</v>
      </c>
      <c r="G60" s="11">
        <v>74.8324</v>
      </c>
      <c r="H60" s="11">
        <v>4.358</v>
      </c>
      <c r="I60" s="12">
        <v>87.2004</v>
      </c>
      <c r="J60" s="8">
        <v>4</v>
      </c>
      <c r="K60" s="9">
        <v>30</v>
      </c>
      <c r="L60" s="13">
        <f t="shared" si="8"/>
        <v>0.133333333333333</v>
      </c>
      <c r="M60" s="9">
        <v>4</v>
      </c>
      <c r="N60" s="14">
        <v>30</v>
      </c>
      <c r="O60" s="15">
        <v>0.133333333333333</v>
      </c>
      <c r="P60" s="8"/>
    </row>
    <row r="61" ht="20" customHeight="1" spans="1:16">
      <c r="A61" s="8">
        <v>58</v>
      </c>
      <c r="B61" s="9" t="s">
        <v>83</v>
      </c>
      <c r="C61" s="9" t="s">
        <v>84</v>
      </c>
      <c r="D61" s="9" t="s">
        <v>75</v>
      </c>
      <c r="E61" s="10" t="s">
        <v>76</v>
      </c>
      <c r="F61" s="11">
        <v>7.75</v>
      </c>
      <c r="G61" s="11">
        <v>75.4224</v>
      </c>
      <c r="H61" s="11">
        <v>3.8</v>
      </c>
      <c r="I61" s="12">
        <v>86.9724</v>
      </c>
      <c r="J61" s="8">
        <v>5</v>
      </c>
      <c r="K61" s="9">
        <v>30</v>
      </c>
      <c r="L61" s="13">
        <f t="shared" si="8"/>
        <v>0.166666666666667</v>
      </c>
      <c r="M61" s="9">
        <v>5</v>
      </c>
      <c r="N61" s="14">
        <v>30</v>
      </c>
      <c r="O61" s="15">
        <v>0.166666666666667</v>
      </c>
      <c r="P61" s="8"/>
    </row>
    <row r="62" ht="20" customHeight="1" spans="1:16">
      <c r="A62" s="8">
        <v>59</v>
      </c>
      <c r="B62" s="9" t="s">
        <v>85</v>
      </c>
      <c r="C62" s="9" t="s">
        <v>86</v>
      </c>
      <c r="D62" s="9" t="s">
        <v>75</v>
      </c>
      <c r="E62" s="10" t="s">
        <v>76</v>
      </c>
      <c r="F62" s="11">
        <v>8.3</v>
      </c>
      <c r="G62" s="11">
        <v>73.2712</v>
      </c>
      <c r="H62" s="11">
        <v>4.457</v>
      </c>
      <c r="I62" s="12">
        <v>86.0282</v>
      </c>
      <c r="J62" s="8">
        <v>6</v>
      </c>
      <c r="K62" s="9">
        <v>30</v>
      </c>
      <c r="L62" s="13">
        <f t="shared" si="8"/>
        <v>0.2</v>
      </c>
      <c r="M62" s="9">
        <v>6</v>
      </c>
      <c r="N62" s="14">
        <v>30</v>
      </c>
      <c r="O62" s="15">
        <v>0.2</v>
      </c>
      <c r="P62" s="8"/>
    </row>
    <row r="63" ht="20" customHeight="1" spans="1:16">
      <c r="A63" s="8">
        <v>60</v>
      </c>
      <c r="B63" s="9" t="s">
        <v>87</v>
      </c>
      <c r="C63" s="9" t="s">
        <v>88</v>
      </c>
      <c r="D63" s="9" t="s">
        <v>75</v>
      </c>
      <c r="E63" s="10" t="s">
        <v>76</v>
      </c>
      <c r="F63" s="11">
        <v>7.98</v>
      </c>
      <c r="G63" s="11">
        <v>72.9276</v>
      </c>
      <c r="H63" s="11">
        <v>4.37</v>
      </c>
      <c r="I63" s="12">
        <v>85.2776</v>
      </c>
      <c r="J63" s="8">
        <v>7</v>
      </c>
      <c r="K63" s="9">
        <v>30</v>
      </c>
      <c r="L63" s="13">
        <f t="shared" si="8"/>
        <v>0.233333333333333</v>
      </c>
      <c r="M63" s="9">
        <v>7</v>
      </c>
      <c r="N63" s="14">
        <v>30</v>
      </c>
      <c r="O63" s="15">
        <v>0.233333333333333</v>
      </c>
      <c r="P63" s="8"/>
    </row>
    <row r="64" ht="20" customHeight="1" spans="1:16">
      <c r="A64" s="8">
        <v>61</v>
      </c>
      <c r="B64" s="9" t="s">
        <v>89</v>
      </c>
      <c r="C64" s="9" t="s">
        <v>90</v>
      </c>
      <c r="D64" s="9" t="s">
        <v>75</v>
      </c>
      <c r="E64" s="10" t="s">
        <v>76</v>
      </c>
      <c r="F64" s="11">
        <v>7</v>
      </c>
      <c r="G64" s="11">
        <v>73.5288</v>
      </c>
      <c r="H64" s="11">
        <v>4.177</v>
      </c>
      <c r="I64" s="12">
        <v>84.7058</v>
      </c>
      <c r="J64" s="8">
        <v>8</v>
      </c>
      <c r="K64" s="9">
        <v>30</v>
      </c>
      <c r="L64" s="13">
        <f t="shared" si="8"/>
        <v>0.266666666666667</v>
      </c>
      <c r="M64" s="9">
        <v>8</v>
      </c>
      <c r="N64" s="14">
        <v>30</v>
      </c>
      <c r="O64" s="15">
        <v>0.266666666666667</v>
      </c>
      <c r="P64" s="8"/>
    </row>
    <row r="65" ht="20" customHeight="1" spans="1:16">
      <c r="A65" s="8">
        <v>62</v>
      </c>
      <c r="B65" s="9" t="s">
        <v>91</v>
      </c>
      <c r="C65" s="9" t="s">
        <v>92</v>
      </c>
      <c r="D65" s="9" t="s">
        <v>75</v>
      </c>
      <c r="E65" s="10" t="s">
        <v>76</v>
      </c>
      <c r="F65" s="11">
        <v>7.6</v>
      </c>
      <c r="G65" s="11">
        <v>72.8748</v>
      </c>
      <c r="H65" s="11">
        <v>3.926</v>
      </c>
      <c r="I65" s="12">
        <v>84.4008</v>
      </c>
      <c r="J65" s="8">
        <v>9</v>
      </c>
      <c r="K65" s="9">
        <v>30</v>
      </c>
      <c r="L65" s="13">
        <f t="shared" si="8"/>
        <v>0.3</v>
      </c>
      <c r="M65" s="9">
        <v>9</v>
      </c>
      <c r="N65" s="14">
        <v>30</v>
      </c>
      <c r="O65" s="15">
        <v>0.3</v>
      </c>
      <c r="P65" s="8"/>
    </row>
    <row r="66" ht="20" customHeight="1" spans="1:16">
      <c r="A66" s="8">
        <v>63</v>
      </c>
      <c r="B66" s="9" t="s">
        <v>93</v>
      </c>
      <c r="C66" s="9" t="s">
        <v>94</v>
      </c>
      <c r="D66" s="9" t="s">
        <v>75</v>
      </c>
      <c r="E66" s="10" t="s">
        <v>76</v>
      </c>
      <c r="F66" s="11">
        <v>8.4</v>
      </c>
      <c r="G66" s="11">
        <v>70.4244</v>
      </c>
      <c r="H66" s="11">
        <v>4.109</v>
      </c>
      <c r="I66" s="12">
        <v>82.9334</v>
      </c>
      <c r="J66" s="8">
        <v>10</v>
      </c>
      <c r="K66" s="9">
        <v>30</v>
      </c>
      <c r="L66" s="13">
        <f t="shared" si="8"/>
        <v>0.333333333333333</v>
      </c>
      <c r="M66" s="9">
        <v>10</v>
      </c>
      <c r="N66" s="14">
        <v>30</v>
      </c>
      <c r="O66" s="15">
        <v>0.333333333333333</v>
      </c>
      <c r="P66" s="8"/>
    </row>
    <row r="67" ht="20" customHeight="1" spans="1:16">
      <c r="A67" s="8">
        <v>64</v>
      </c>
      <c r="B67" s="9" t="s">
        <v>95</v>
      </c>
      <c r="C67" s="9" t="s">
        <v>96</v>
      </c>
      <c r="D67" s="9" t="s">
        <v>75</v>
      </c>
      <c r="E67" s="10" t="s">
        <v>76</v>
      </c>
      <c r="F67" s="11">
        <v>7.4</v>
      </c>
      <c r="G67" s="11">
        <v>70.5228</v>
      </c>
      <c r="H67" s="11">
        <v>4.7455</v>
      </c>
      <c r="I67" s="12">
        <v>82.6683</v>
      </c>
      <c r="J67" s="8">
        <v>11</v>
      </c>
      <c r="K67" s="9">
        <v>30</v>
      </c>
      <c r="L67" s="13">
        <f t="shared" si="8"/>
        <v>0.366666666666667</v>
      </c>
      <c r="M67" s="9">
        <v>11</v>
      </c>
      <c r="N67" s="14">
        <v>30</v>
      </c>
      <c r="O67" s="15">
        <v>0.366666666666667</v>
      </c>
      <c r="P67" s="8"/>
    </row>
    <row r="68" ht="20" customHeight="1" spans="1:16">
      <c r="A68" s="8">
        <v>65</v>
      </c>
      <c r="B68" s="9" t="s">
        <v>97</v>
      </c>
      <c r="C68" s="9" t="s">
        <v>98</v>
      </c>
      <c r="D68" s="9" t="s">
        <v>75</v>
      </c>
      <c r="E68" s="10" t="s">
        <v>76</v>
      </c>
      <c r="F68" s="11">
        <v>7.3</v>
      </c>
      <c r="G68" s="11">
        <v>70.4204</v>
      </c>
      <c r="H68" s="11">
        <v>4.4255</v>
      </c>
      <c r="I68" s="12">
        <v>82.1459</v>
      </c>
      <c r="J68" s="8">
        <v>12</v>
      </c>
      <c r="K68" s="9">
        <v>30</v>
      </c>
      <c r="L68" s="13">
        <f t="shared" si="8"/>
        <v>0.4</v>
      </c>
      <c r="M68" s="9">
        <v>12</v>
      </c>
      <c r="N68" s="14">
        <v>30</v>
      </c>
      <c r="O68" s="15">
        <v>0.4</v>
      </c>
      <c r="P68" s="8"/>
    </row>
    <row r="69" ht="20" customHeight="1" spans="1:16">
      <c r="A69" s="8">
        <v>66</v>
      </c>
      <c r="B69" s="9" t="s">
        <v>99</v>
      </c>
      <c r="C69" s="9" t="s">
        <v>100</v>
      </c>
      <c r="D69" s="9" t="s">
        <v>75</v>
      </c>
      <c r="E69" s="10" t="s">
        <v>76</v>
      </c>
      <c r="F69" s="11">
        <v>7</v>
      </c>
      <c r="G69" s="11">
        <v>69.6476</v>
      </c>
      <c r="H69" s="11">
        <v>5.1695</v>
      </c>
      <c r="I69" s="12">
        <v>81.8171</v>
      </c>
      <c r="J69" s="8">
        <v>13</v>
      </c>
      <c r="K69" s="9">
        <v>30</v>
      </c>
      <c r="L69" s="13">
        <f t="shared" si="8"/>
        <v>0.433333333333333</v>
      </c>
      <c r="M69" s="9">
        <v>13</v>
      </c>
      <c r="N69" s="14">
        <v>30</v>
      </c>
      <c r="O69" s="15">
        <v>0.433333333333333</v>
      </c>
      <c r="P69" s="8"/>
    </row>
    <row r="70" ht="20" customHeight="1" spans="1:16">
      <c r="A70" s="8">
        <v>67</v>
      </c>
      <c r="B70" s="9" t="s">
        <v>101</v>
      </c>
      <c r="C70" s="9" t="s">
        <v>102</v>
      </c>
      <c r="D70" s="9" t="s">
        <v>75</v>
      </c>
      <c r="E70" s="10" t="s">
        <v>76</v>
      </c>
      <c r="F70" s="11">
        <v>7.2</v>
      </c>
      <c r="G70" s="11">
        <v>68.9808</v>
      </c>
      <c r="H70" s="11">
        <v>5.026</v>
      </c>
      <c r="I70" s="12">
        <v>81.2068</v>
      </c>
      <c r="J70" s="8">
        <v>14</v>
      </c>
      <c r="K70" s="9">
        <v>30</v>
      </c>
      <c r="L70" s="13">
        <f t="shared" si="8"/>
        <v>0.466666666666667</v>
      </c>
      <c r="M70" s="9">
        <v>14</v>
      </c>
      <c r="N70" s="14">
        <v>30</v>
      </c>
      <c r="O70" s="15">
        <v>0.466666666666667</v>
      </c>
      <c r="P70" s="8"/>
    </row>
    <row r="71" ht="20" customHeight="1" spans="1:16">
      <c r="A71" s="8">
        <v>68</v>
      </c>
      <c r="B71" s="9" t="s">
        <v>103</v>
      </c>
      <c r="C71" s="9" t="s">
        <v>104</v>
      </c>
      <c r="D71" s="9" t="s">
        <v>75</v>
      </c>
      <c r="E71" s="10" t="s">
        <v>76</v>
      </c>
      <c r="F71" s="11">
        <v>7</v>
      </c>
      <c r="G71" s="11">
        <v>69.2868</v>
      </c>
      <c r="H71" s="11">
        <v>4.238</v>
      </c>
      <c r="I71" s="12">
        <v>80.5248</v>
      </c>
      <c r="J71" s="8">
        <v>15</v>
      </c>
      <c r="K71" s="9">
        <v>30</v>
      </c>
      <c r="L71" s="13">
        <f t="shared" si="8"/>
        <v>0.5</v>
      </c>
      <c r="M71" s="9">
        <v>15</v>
      </c>
      <c r="N71" s="14">
        <v>30</v>
      </c>
      <c r="O71" s="15">
        <v>0.5</v>
      </c>
      <c r="P71" s="8"/>
    </row>
    <row r="72" ht="20" customHeight="1" spans="1:16">
      <c r="A72" s="8">
        <v>69</v>
      </c>
      <c r="B72" s="9" t="s">
        <v>105</v>
      </c>
      <c r="C72" s="9" t="s">
        <v>106</v>
      </c>
      <c r="D72" s="9" t="s">
        <v>75</v>
      </c>
      <c r="E72" s="10" t="s">
        <v>76</v>
      </c>
      <c r="F72" s="11">
        <v>8</v>
      </c>
      <c r="G72" s="11">
        <v>67.1856</v>
      </c>
      <c r="H72" s="11">
        <v>5.233</v>
      </c>
      <c r="I72" s="12">
        <v>80.4186</v>
      </c>
      <c r="J72" s="8">
        <v>16</v>
      </c>
      <c r="K72" s="9">
        <v>30</v>
      </c>
      <c r="L72" s="13">
        <f t="shared" si="8"/>
        <v>0.533333333333333</v>
      </c>
      <c r="M72" s="9">
        <v>16</v>
      </c>
      <c r="N72" s="14">
        <v>30</v>
      </c>
      <c r="O72" s="15">
        <v>0.533333333333333</v>
      </c>
      <c r="P72" s="8"/>
    </row>
    <row r="73" ht="20" customHeight="1" spans="1:16">
      <c r="A73" s="8">
        <v>70</v>
      </c>
      <c r="B73" s="9" t="s">
        <v>107</v>
      </c>
      <c r="C73" s="9" t="s">
        <v>108</v>
      </c>
      <c r="D73" s="9" t="s">
        <v>75</v>
      </c>
      <c r="E73" s="10" t="s">
        <v>76</v>
      </c>
      <c r="F73" s="11">
        <v>7</v>
      </c>
      <c r="G73" s="11">
        <v>69.1124</v>
      </c>
      <c r="H73" s="11">
        <v>4.247</v>
      </c>
      <c r="I73" s="12">
        <v>80.3594</v>
      </c>
      <c r="J73" s="8">
        <v>17</v>
      </c>
      <c r="K73" s="9">
        <v>30</v>
      </c>
      <c r="L73" s="13">
        <f t="shared" si="8"/>
        <v>0.566666666666667</v>
      </c>
      <c r="M73" s="9">
        <v>17</v>
      </c>
      <c r="N73" s="14">
        <v>30</v>
      </c>
      <c r="O73" s="15">
        <v>0.566666666666667</v>
      </c>
      <c r="P73" s="8"/>
    </row>
    <row r="74" ht="20" customHeight="1" spans="1:16">
      <c r="A74" s="8">
        <v>71</v>
      </c>
      <c r="B74" s="9" t="s">
        <v>109</v>
      </c>
      <c r="C74" s="9" t="s">
        <v>110</v>
      </c>
      <c r="D74" s="9" t="s">
        <v>75</v>
      </c>
      <c r="E74" s="10" t="s">
        <v>76</v>
      </c>
      <c r="F74" s="11">
        <v>7</v>
      </c>
      <c r="G74" s="11">
        <v>69.2672</v>
      </c>
      <c r="H74" s="11">
        <v>4.016</v>
      </c>
      <c r="I74" s="12">
        <v>80.2832</v>
      </c>
      <c r="J74" s="8">
        <v>18</v>
      </c>
      <c r="K74" s="9">
        <v>30</v>
      </c>
      <c r="L74" s="13">
        <f t="shared" si="8"/>
        <v>0.6</v>
      </c>
      <c r="M74" s="9">
        <v>18</v>
      </c>
      <c r="N74" s="14">
        <v>30</v>
      </c>
      <c r="O74" s="15">
        <v>0.6</v>
      </c>
      <c r="P74" s="8"/>
    </row>
    <row r="75" ht="20" customHeight="1" spans="1:16">
      <c r="A75" s="8">
        <v>72</v>
      </c>
      <c r="B75" s="9" t="s">
        <v>111</v>
      </c>
      <c r="C75" s="9" t="s">
        <v>112</v>
      </c>
      <c r="D75" s="9" t="s">
        <v>75</v>
      </c>
      <c r="E75" s="10" t="s">
        <v>76</v>
      </c>
      <c r="F75" s="11">
        <v>7</v>
      </c>
      <c r="G75" s="11">
        <v>65.9236</v>
      </c>
      <c r="H75" s="11">
        <v>7.316</v>
      </c>
      <c r="I75" s="12">
        <v>80.2396</v>
      </c>
      <c r="J75" s="8">
        <v>19</v>
      </c>
      <c r="K75" s="9">
        <v>30</v>
      </c>
      <c r="L75" s="13">
        <f t="shared" si="8"/>
        <v>0.633333333333333</v>
      </c>
      <c r="M75" s="9">
        <v>19</v>
      </c>
      <c r="N75" s="14">
        <v>30</v>
      </c>
      <c r="O75" s="15">
        <v>0.633333333333333</v>
      </c>
      <c r="P75" s="8"/>
    </row>
    <row r="76" ht="20" customHeight="1" spans="1:16">
      <c r="A76" s="8">
        <v>73</v>
      </c>
      <c r="B76" s="9" t="s">
        <v>113</v>
      </c>
      <c r="C76" s="9" t="s">
        <v>114</v>
      </c>
      <c r="D76" s="9" t="s">
        <v>75</v>
      </c>
      <c r="E76" s="10" t="s">
        <v>76</v>
      </c>
      <c r="F76" s="11">
        <v>7.3</v>
      </c>
      <c r="G76" s="11">
        <v>67.5728</v>
      </c>
      <c r="H76" s="11">
        <v>4.439</v>
      </c>
      <c r="I76" s="12">
        <v>79.3118</v>
      </c>
      <c r="J76" s="8">
        <v>20</v>
      </c>
      <c r="K76" s="9">
        <v>30</v>
      </c>
      <c r="L76" s="13">
        <f t="shared" si="8"/>
        <v>0.666666666666667</v>
      </c>
      <c r="M76" s="9">
        <v>20</v>
      </c>
      <c r="N76" s="14">
        <v>30</v>
      </c>
      <c r="O76" s="15">
        <v>0.666666666666667</v>
      </c>
      <c r="P76" s="8"/>
    </row>
    <row r="77" ht="20" customHeight="1" spans="1:16">
      <c r="A77" s="8">
        <v>74</v>
      </c>
      <c r="B77" s="9" t="s">
        <v>115</v>
      </c>
      <c r="C77" s="9" t="s">
        <v>116</v>
      </c>
      <c r="D77" s="9" t="s">
        <v>75</v>
      </c>
      <c r="E77" s="10" t="s">
        <v>76</v>
      </c>
      <c r="F77" s="11">
        <v>7.1</v>
      </c>
      <c r="G77" s="11">
        <v>68.1496</v>
      </c>
      <c r="H77" s="11">
        <v>3.8</v>
      </c>
      <c r="I77" s="12">
        <v>79.0496</v>
      </c>
      <c r="J77" s="8">
        <v>21</v>
      </c>
      <c r="K77" s="9">
        <v>30</v>
      </c>
      <c r="L77" s="13">
        <f t="shared" si="8"/>
        <v>0.7</v>
      </c>
      <c r="M77" s="9">
        <v>21</v>
      </c>
      <c r="N77" s="14">
        <v>30</v>
      </c>
      <c r="O77" s="15">
        <v>0.7</v>
      </c>
      <c r="P77" s="8"/>
    </row>
    <row r="78" ht="20" customHeight="1" spans="1:16">
      <c r="A78" s="8">
        <v>75</v>
      </c>
      <c r="B78" s="9" t="s">
        <v>117</v>
      </c>
      <c r="C78" s="9" t="s">
        <v>118</v>
      </c>
      <c r="D78" s="9" t="s">
        <v>75</v>
      </c>
      <c r="E78" s="10" t="s">
        <v>76</v>
      </c>
      <c r="F78" s="11">
        <v>7.16</v>
      </c>
      <c r="G78" s="11">
        <v>67.5492</v>
      </c>
      <c r="H78" s="11">
        <v>4.226</v>
      </c>
      <c r="I78" s="12">
        <v>78.9352</v>
      </c>
      <c r="J78" s="8">
        <v>22</v>
      </c>
      <c r="K78" s="9">
        <v>30</v>
      </c>
      <c r="L78" s="13">
        <f t="shared" si="8"/>
        <v>0.733333333333333</v>
      </c>
      <c r="M78" s="9">
        <v>22</v>
      </c>
      <c r="N78" s="14">
        <v>30</v>
      </c>
      <c r="O78" s="15">
        <v>0.733333333333333</v>
      </c>
      <c r="P78" s="8"/>
    </row>
    <row r="79" ht="20" customHeight="1" spans="1:16">
      <c r="A79" s="8">
        <v>76</v>
      </c>
      <c r="B79" s="9" t="s">
        <v>119</v>
      </c>
      <c r="C79" s="9" t="s">
        <v>120</v>
      </c>
      <c r="D79" s="9" t="s">
        <v>75</v>
      </c>
      <c r="E79" s="10" t="s">
        <v>76</v>
      </c>
      <c r="F79" s="11">
        <v>8</v>
      </c>
      <c r="G79" s="11">
        <v>64.2028</v>
      </c>
      <c r="H79" s="11">
        <v>5.068</v>
      </c>
      <c r="I79" s="12">
        <v>77.2708</v>
      </c>
      <c r="J79" s="8">
        <v>23</v>
      </c>
      <c r="K79" s="9">
        <v>30</v>
      </c>
      <c r="L79" s="13">
        <f t="shared" si="8"/>
        <v>0.766666666666667</v>
      </c>
      <c r="M79" s="9">
        <v>23</v>
      </c>
      <c r="N79" s="14">
        <v>30</v>
      </c>
      <c r="O79" s="15">
        <v>0.766666666666667</v>
      </c>
      <c r="P79" s="8"/>
    </row>
    <row r="80" ht="20" customHeight="1" spans="1:16">
      <c r="A80" s="8">
        <v>77</v>
      </c>
      <c r="B80" s="9" t="s">
        <v>121</v>
      </c>
      <c r="C80" s="9" t="s">
        <v>122</v>
      </c>
      <c r="D80" s="9" t="s">
        <v>75</v>
      </c>
      <c r="E80" s="10" t="s">
        <v>76</v>
      </c>
      <c r="F80" s="11">
        <v>7.62</v>
      </c>
      <c r="G80" s="11">
        <v>64.402</v>
      </c>
      <c r="H80" s="11">
        <v>4.681</v>
      </c>
      <c r="I80" s="12">
        <v>76.703</v>
      </c>
      <c r="J80" s="8">
        <v>24</v>
      </c>
      <c r="K80" s="9">
        <v>30</v>
      </c>
      <c r="L80" s="13">
        <f t="shared" si="8"/>
        <v>0.8</v>
      </c>
      <c r="M80" s="9">
        <v>24</v>
      </c>
      <c r="N80" s="14">
        <v>30</v>
      </c>
      <c r="O80" s="15">
        <v>0.8</v>
      </c>
      <c r="P80" s="8"/>
    </row>
    <row r="81" ht="20" customHeight="1" spans="1:16">
      <c r="A81" s="8">
        <v>78</v>
      </c>
      <c r="B81" s="9" t="s">
        <v>123</v>
      </c>
      <c r="C81" s="9" t="s">
        <v>124</v>
      </c>
      <c r="D81" s="9" t="s">
        <v>75</v>
      </c>
      <c r="E81" s="10" t="s">
        <v>76</v>
      </c>
      <c r="F81" s="11">
        <v>7</v>
      </c>
      <c r="G81" s="11">
        <v>65.1032</v>
      </c>
      <c r="H81" s="11">
        <v>3.998</v>
      </c>
      <c r="I81" s="12">
        <v>76.1012</v>
      </c>
      <c r="J81" s="8">
        <v>25</v>
      </c>
      <c r="K81" s="9">
        <v>30</v>
      </c>
      <c r="L81" s="13">
        <f t="shared" si="8"/>
        <v>0.833333333333333</v>
      </c>
      <c r="M81" s="9">
        <v>25</v>
      </c>
      <c r="N81" s="14">
        <v>30</v>
      </c>
      <c r="O81" s="15">
        <v>0.833333333333333</v>
      </c>
      <c r="P81" s="8"/>
    </row>
    <row r="82" ht="20" customHeight="1" spans="1:16">
      <c r="A82" s="8">
        <v>79</v>
      </c>
      <c r="B82" s="9" t="s">
        <v>125</v>
      </c>
      <c r="C82" s="9" t="s">
        <v>126</v>
      </c>
      <c r="D82" s="9" t="s">
        <v>75</v>
      </c>
      <c r="E82" s="10" t="s">
        <v>76</v>
      </c>
      <c r="F82" s="11">
        <v>7</v>
      </c>
      <c r="G82" s="11">
        <v>64.7228</v>
      </c>
      <c r="H82" s="11">
        <v>4.355</v>
      </c>
      <c r="I82" s="12">
        <v>76.0778</v>
      </c>
      <c r="J82" s="8">
        <v>26</v>
      </c>
      <c r="K82" s="9">
        <v>30</v>
      </c>
      <c r="L82" s="13">
        <f t="shared" si="8"/>
        <v>0.866666666666667</v>
      </c>
      <c r="M82" s="9">
        <v>26</v>
      </c>
      <c r="N82" s="14">
        <v>30</v>
      </c>
      <c r="O82" s="15">
        <v>0.866666666666667</v>
      </c>
      <c r="P82" s="8"/>
    </row>
    <row r="83" ht="20" customHeight="1" spans="1:16">
      <c r="A83" s="8">
        <v>80</v>
      </c>
      <c r="B83" s="9" t="s">
        <v>127</v>
      </c>
      <c r="C83" s="9" t="s">
        <v>128</v>
      </c>
      <c r="D83" s="9" t="s">
        <v>75</v>
      </c>
      <c r="E83" s="10" t="s">
        <v>76</v>
      </c>
      <c r="F83" s="11">
        <v>7</v>
      </c>
      <c r="G83" s="11">
        <v>65.0496</v>
      </c>
      <c r="H83" s="11">
        <v>3.389</v>
      </c>
      <c r="I83" s="12">
        <v>75.4386</v>
      </c>
      <c r="J83" s="8">
        <v>27</v>
      </c>
      <c r="K83" s="9">
        <v>30</v>
      </c>
      <c r="L83" s="13">
        <f t="shared" si="8"/>
        <v>0.9</v>
      </c>
      <c r="M83" s="9">
        <v>27</v>
      </c>
      <c r="N83" s="14">
        <v>30</v>
      </c>
      <c r="O83" s="15">
        <v>0.9</v>
      </c>
      <c r="P83" s="8"/>
    </row>
    <row r="84" ht="20" customHeight="1" spans="1:16">
      <c r="A84" s="8">
        <v>81</v>
      </c>
      <c r="B84" s="9" t="s">
        <v>129</v>
      </c>
      <c r="C84" s="9" t="s">
        <v>130</v>
      </c>
      <c r="D84" s="9" t="s">
        <v>75</v>
      </c>
      <c r="E84" s="10" t="s">
        <v>76</v>
      </c>
      <c r="F84" s="11">
        <v>7</v>
      </c>
      <c r="G84" s="11">
        <v>61.5744</v>
      </c>
      <c r="H84" s="11">
        <v>4.166</v>
      </c>
      <c r="I84" s="12">
        <v>72.7404</v>
      </c>
      <c r="J84" s="8">
        <v>28</v>
      </c>
      <c r="K84" s="9">
        <v>30</v>
      </c>
      <c r="L84" s="13">
        <f t="shared" si="8"/>
        <v>0.933333333333333</v>
      </c>
      <c r="M84" s="9">
        <v>28</v>
      </c>
      <c r="N84" s="14">
        <v>30</v>
      </c>
      <c r="O84" s="15">
        <v>0.933333333333333</v>
      </c>
      <c r="P84" s="8"/>
    </row>
    <row r="85" ht="20" customHeight="1" spans="1:16">
      <c r="A85" s="8">
        <v>82</v>
      </c>
      <c r="B85" s="9" t="s">
        <v>131</v>
      </c>
      <c r="C85" s="9" t="s">
        <v>132</v>
      </c>
      <c r="D85" s="9" t="s">
        <v>75</v>
      </c>
      <c r="E85" s="10" t="s">
        <v>76</v>
      </c>
      <c r="F85" s="11">
        <v>7</v>
      </c>
      <c r="G85" s="11">
        <v>61.5052</v>
      </c>
      <c r="H85" s="11">
        <v>4.229</v>
      </c>
      <c r="I85" s="12">
        <v>72.7342</v>
      </c>
      <c r="J85" s="8">
        <v>29</v>
      </c>
      <c r="K85" s="9">
        <v>30</v>
      </c>
      <c r="L85" s="13">
        <f t="shared" si="8"/>
        <v>0.966666666666667</v>
      </c>
      <c r="M85" s="9">
        <v>29</v>
      </c>
      <c r="N85" s="14">
        <v>30</v>
      </c>
      <c r="O85" s="15">
        <v>0.966666666666667</v>
      </c>
      <c r="P85" s="8"/>
    </row>
    <row r="86" ht="20" customHeight="1" spans="1:16">
      <c r="A86" s="8">
        <v>83</v>
      </c>
      <c r="B86" s="9" t="s">
        <v>133</v>
      </c>
      <c r="C86" s="9" t="s">
        <v>134</v>
      </c>
      <c r="D86" s="9" t="s">
        <v>75</v>
      </c>
      <c r="E86" s="10" t="s">
        <v>76</v>
      </c>
      <c r="F86" s="11">
        <v>7</v>
      </c>
      <c r="G86" s="11">
        <v>60.1452</v>
      </c>
      <c r="H86" s="11">
        <v>5.282</v>
      </c>
      <c r="I86" s="12">
        <v>72.4272</v>
      </c>
      <c r="J86" s="8">
        <v>30</v>
      </c>
      <c r="K86" s="9">
        <v>30</v>
      </c>
      <c r="L86" s="13" t="s">
        <v>135</v>
      </c>
      <c r="M86" s="9">
        <v>30</v>
      </c>
      <c r="N86" s="14">
        <v>30</v>
      </c>
      <c r="O86" s="15" t="s">
        <v>135</v>
      </c>
      <c r="P86" s="8"/>
    </row>
    <row r="87" ht="20" customHeight="1" spans="1:16">
      <c r="A87" s="8">
        <v>84</v>
      </c>
      <c r="B87" s="9">
        <v>2018011877</v>
      </c>
      <c r="C87" s="9" t="s">
        <v>136</v>
      </c>
      <c r="D87" s="9">
        <v>2018</v>
      </c>
      <c r="E87" s="10" t="s">
        <v>137</v>
      </c>
      <c r="F87" s="11">
        <v>10</v>
      </c>
      <c r="G87" s="11">
        <v>76.14</v>
      </c>
      <c r="H87" s="11">
        <v>7.82</v>
      </c>
      <c r="I87" s="12">
        <v>93.96</v>
      </c>
      <c r="J87" s="8">
        <v>1</v>
      </c>
      <c r="K87" s="9" t="s">
        <v>138</v>
      </c>
      <c r="L87" s="13">
        <f t="shared" ref="L87:L148" si="9">J87/K87</f>
        <v>0.0333333333333333</v>
      </c>
      <c r="M87" s="9" t="s">
        <v>139</v>
      </c>
      <c r="N87" s="14" t="s">
        <v>140</v>
      </c>
      <c r="O87" s="15">
        <f t="shared" ref="O87:O148" si="10">M87/N87</f>
        <v>0.0161290322580645</v>
      </c>
      <c r="P87" s="8"/>
    </row>
    <row r="88" ht="20" customHeight="1" spans="1:16">
      <c r="A88" s="8">
        <v>85</v>
      </c>
      <c r="B88" s="9">
        <v>2018011857</v>
      </c>
      <c r="C88" s="9" t="s">
        <v>141</v>
      </c>
      <c r="D88" s="9">
        <v>2018</v>
      </c>
      <c r="E88" s="10" t="s">
        <v>137</v>
      </c>
      <c r="F88" s="11">
        <v>10</v>
      </c>
      <c r="G88" s="11">
        <v>73.03</v>
      </c>
      <c r="H88" s="11">
        <v>8</v>
      </c>
      <c r="I88" s="12">
        <f>F88+G88+H88</f>
        <v>91.03</v>
      </c>
      <c r="J88" s="8">
        <v>2</v>
      </c>
      <c r="K88" s="9" t="s">
        <v>138</v>
      </c>
      <c r="L88" s="13">
        <f t="shared" si="9"/>
        <v>0.0666666666666667</v>
      </c>
      <c r="M88" s="9" t="s">
        <v>142</v>
      </c>
      <c r="N88" s="14" t="s">
        <v>140</v>
      </c>
      <c r="O88" s="15">
        <f t="shared" si="10"/>
        <v>0.032258064516129</v>
      </c>
      <c r="P88" s="8"/>
    </row>
    <row r="89" ht="20" customHeight="1" spans="1:16">
      <c r="A89" s="8">
        <v>86</v>
      </c>
      <c r="B89" s="9">
        <v>2018010254</v>
      </c>
      <c r="C89" s="9" t="s">
        <v>143</v>
      </c>
      <c r="D89" s="9">
        <v>2018</v>
      </c>
      <c r="E89" s="10" t="s">
        <v>144</v>
      </c>
      <c r="F89" s="11">
        <v>9.4</v>
      </c>
      <c r="G89" s="11">
        <v>75.3196</v>
      </c>
      <c r="H89" s="11">
        <v>6.038</v>
      </c>
      <c r="I89" s="12">
        <v>90.7576</v>
      </c>
      <c r="J89" s="8">
        <v>1</v>
      </c>
      <c r="K89" s="9">
        <v>32</v>
      </c>
      <c r="L89" s="13">
        <f t="shared" si="9"/>
        <v>0.03125</v>
      </c>
      <c r="M89" s="9" t="s">
        <v>145</v>
      </c>
      <c r="N89" s="14" t="s">
        <v>140</v>
      </c>
      <c r="O89" s="15">
        <f t="shared" si="10"/>
        <v>0.0483870967741935</v>
      </c>
      <c r="P89" s="8"/>
    </row>
    <row r="90" ht="20" customHeight="1" spans="1:16">
      <c r="A90" s="8">
        <v>87</v>
      </c>
      <c r="B90" s="9">
        <v>2018011841</v>
      </c>
      <c r="C90" s="9" t="s">
        <v>146</v>
      </c>
      <c r="D90" s="9">
        <v>2018</v>
      </c>
      <c r="E90" s="10" t="s">
        <v>144</v>
      </c>
      <c r="F90" s="11">
        <v>9.4</v>
      </c>
      <c r="G90" s="11">
        <v>74.9868</v>
      </c>
      <c r="H90" s="11">
        <v>4.924</v>
      </c>
      <c r="I90" s="12">
        <v>89.3108</v>
      </c>
      <c r="J90" s="8">
        <v>2</v>
      </c>
      <c r="K90" s="9">
        <v>32</v>
      </c>
      <c r="L90" s="13">
        <f t="shared" si="9"/>
        <v>0.0625</v>
      </c>
      <c r="M90" s="9" t="s">
        <v>147</v>
      </c>
      <c r="N90" s="14" t="s">
        <v>140</v>
      </c>
      <c r="O90" s="15">
        <f t="shared" si="10"/>
        <v>0.0645161290322581</v>
      </c>
      <c r="P90" s="8"/>
    </row>
    <row r="91" ht="20" customHeight="1" spans="1:16">
      <c r="A91" s="8">
        <v>88</v>
      </c>
      <c r="B91" s="9">
        <v>2018011843</v>
      </c>
      <c r="C91" s="9" t="s">
        <v>31</v>
      </c>
      <c r="D91" s="9">
        <v>2018</v>
      </c>
      <c r="E91" s="10" t="s">
        <v>137</v>
      </c>
      <c r="F91" s="11">
        <v>8.6</v>
      </c>
      <c r="G91" s="11">
        <v>75.5032</v>
      </c>
      <c r="H91" s="11">
        <v>4.5</v>
      </c>
      <c r="I91" s="12">
        <f>F91+G91+H91</f>
        <v>88.6032</v>
      </c>
      <c r="J91" s="8">
        <v>3</v>
      </c>
      <c r="K91" s="9" t="s">
        <v>138</v>
      </c>
      <c r="L91" s="13">
        <f t="shared" si="9"/>
        <v>0.1</v>
      </c>
      <c r="M91" s="9" t="s">
        <v>148</v>
      </c>
      <c r="N91" s="14" t="s">
        <v>140</v>
      </c>
      <c r="O91" s="15">
        <f t="shared" si="10"/>
        <v>0.0806451612903226</v>
      </c>
      <c r="P91" s="8"/>
    </row>
    <row r="92" ht="20" customHeight="1" spans="1:16">
      <c r="A92" s="8">
        <v>89</v>
      </c>
      <c r="B92" s="9">
        <v>2018011871</v>
      </c>
      <c r="C92" s="9" t="s">
        <v>149</v>
      </c>
      <c r="D92" s="9">
        <v>2018</v>
      </c>
      <c r="E92" s="10" t="s">
        <v>137</v>
      </c>
      <c r="F92" s="11">
        <v>9.3</v>
      </c>
      <c r="G92" s="11">
        <v>73.601</v>
      </c>
      <c r="H92" s="11">
        <v>5.69</v>
      </c>
      <c r="I92" s="12">
        <v>88.591</v>
      </c>
      <c r="J92" s="8">
        <v>4</v>
      </c>
      <c r="K92" s="9" t="s">
        <v>138</v>
      </c>
      <c r="L92" s="13">
        <f t="shared" si="9"/>
        <v>0.133333333333333</v>
      </c>
      <c r="M92" s="9" t="s">
        <v>150</v>
      </c>
      <c r="N92" s="14" t="s">
        <v>140</v>
      </c>
      <c r="O92" s="15">
        <f t="shared" si="10"/>
        <v>0.0967741935483871</v>
      </c>
      <c r="P92" s="8"/>
    </row>
    <row r="93" ht="20" customHeight="1" spans="1:16">
      <c r="A93" s="8">
        <v>90</v>
      </c>
      <c r="B93" s="9">
        <v>2018011845</v>
      </c>
      <c r="C93" s="9" t="s">
        <v>151</v>
      </c>
      <c r="D93" s="9">
        <v>2018</v>
      </c>
      <c r="E93" s="10" t="s">
        <v>144</v>
      </c>
      <c r="F93" s="11">
        <v>10</v>
      </c>
      <c r="G93" s="11" t="s">
        <v>152</v>
      </c>
      <c r="H93" s="11">
        <v>4.91</v>
      </c>
      <c r="I93" s="12">
        <v>87.93</v>
      </c>
      <c r="J93" s="8">
        <v>3</v>
      </c>
      <c r="K93" s="9">
        <v>32</v>
      </c>
      <c r="L93" s="13">
        <f t="shared" si="9"/>
        <v>0.09375</v>
      </c>
      <c r="M93" s="9" t="s">
        <v>153</v>
      </c>
      <c r="N93" s="14" t="s">
        <v>140</v>
      </c>
      <c r="O93" s="15">
        <f t="shared" si="10"/>
        <v>0.112903225806452</v>
      </c>
      <c r="P93" s="8"/>
    </row>
    <row r="94" ht="20" customHeight="1" spans="1:16">
      <c r="A94" s="8">
        <v>91</v>
      </c>
      <c r="B94" s="9">
        <v>2018011828</v>
      </c>
      <c r="C94" s="9" t="s">
        <v>154</v>
      </c>
      <c r="D94" s="9">
        <v>2018</v>
      </c>
      <c r="E94" s="10" t="s">
        <v>144</v>
      </c>
      <c r="F94" s="11">
        <v>10</v>
      </c>
      <c r="G94" s="11">
        <v>69.35</v>
      </c>
      <c r="H94" s="11">
        <v>8</v>
      </c>
      <c r="I94" s="12">
        <v>87.35</v>
      </c>
      <c r="J94" s="8">
        <v>4</v>
      </c>
      <c r="K94" s="9">
        <v>32</v>
      </c>
      <c r="L94" s="13">
        <f t="shared" si="9"/>
        <v>0.125</v>
      </c>
      <c r="M94" s="9" t="s">
        <v>155</v>
      </c>
      <c r="N94" s="14" t="s">
        <v>140</v>
      </c>
      <c r="O94" s="15">
        <f t="shared" si="10"/>
        <v>0.129032258064516</v>
      </c>
      <c r="P94" s="8"/>
    </row>
    <row r="95" ht="20" customHeight="1" spans="1:16">
      <c r="A95" s="8">
        <v>92</v>
      </c>
      <c r="B95" s="9">
        <v>2018011879</v>
      </c>
      <c r="C95" s="9" t="s">
        <v>156</v>
      </c>
      <c r="D95" s="9">
        <v>2018</v>
      </c>
      <c r="E95" s="10" t="s">
        <v>137</v>
      </c>
      <c r="F95" s="11">
        <v>9.1</v>
      </c>
      <c r="G95" s="11">
        <v>73.748</v>
      </c>
      <c r="H95" s="11">
        <v>4.4</v>
      </c>
      <c r="I95" s="12">
        <v>87.248</v>
      </c>
      <c r="J95" s="8">
        <v>5</v>
      </c>
      <c r="K95" s="9" t="s">
        <v>138</v>
      </c>
      <c r="L95" s="13">
        <f t="shared" si="9"/>
        <v>0.166666666666667</v>
      </c>
      <c r="M95" s="9" t="s">
        <v>157</v>
      </c>
      <c r="N95" s="14" t="s">
        <v>140</v>
      </c>
      <c r="O95" s="15">
        <f t="shared" si="10"/>
        <v>0.145161290322581</v>
      </c>
      <c r="P95" s="8"/>
    </row>
    <row r="96" ht="20" customHeight="1" spans="1:16">
      <c r="A96" s="8">
        <v>93</v>
      </c>
      <c r="B96" s="9">
        <v>2018011874</v>
      </c>
      <c r="C96" s="9" t="s">
        <v>158</v>
      </c>
      <c r="D96" s="9">
        <v>2018</v>
      </c>
      <c r="E96" s="10" t="s">
        <v>137</v>
      </c>
      <c r="F96" s="11">
        <v>8.25</v>
      </c>
      <c r="G96" s="11">
        <v>72.935</v>
      </c>
      <c r="H96" s="11">
        <v>5.63</v>
      </c>
      <c r="I96" s="12">
        <v>86.815</v>
      </c>
      <c r="J96" s="8">
        <v>6</v>
      </c>
      <c r="K96" s="9" t="s">
        <v>138</v>
      </c>
      <c r="L96" s="13">
        <f t="shared" si="9"/>
        <v>0.2</v>
      </c>
      <c r="M96" s="9" t="s">
        <v>159</v>
      </c>
      <c r="N96" s="14" t="s">
        <v>140</v>
      </c>
      <c r="O96" s="15">
        <f t="shared" si="10"/>
        <v>0.161290322580645</v>
      </c>
      <c r="P96" s="8"/>
    </row>
    <row r="97" ht="20" customHeight="1" spans="1:16">
      <c r="A97" s="8">
        <v>94</v>
      </c>
      <c r="B97" s="9">
        <v>2018011852</v>
      </c>
      <c r="C97" s="9" t="s">
        <v>160</v>
      </c>
      <c r="D97" s="9">
        <v>2018</v>
      </c>
      <c r="E97" s="10" t="s">
        <v>144</v>
      </c>
      <c r="F97" s="11">
        <v>10</v>
      </c>
      <c r="G97" s="11">
        <v>72.37</v>
      </c>
      <c r="H97" s="11">
        <v>4.43</v>
      </c>
      <c r="I97" s="12">
        <v>86.8</v>
      </c>
      <c r="J97" s="8">
        <v>5</v>
      </c>
      <c r="K97" s="9">
        <v>32</v>
      </c>
      <c r="L97" s="13">
        <f t="shared" si="9"/>
        <v>0.15625</v>
      </c>
      <c r="M97" s="9" t="s">
        <v>161</v>
      </c>
      <c r="N97" s="14" t="s">
        <v>140</v>
      </c>
      <c r="O97" s="15">
        <f t="shared" si="10"/>
        <v>0.17741935483871</v>
      </c>
      <c r="P97" s="8"/>
    </row>
    <row r="98" ht="20" customHeight="1" spans="1:16">
      <c r="A98" s="8">
        <v>95</v>
      </c>
      <c r="B98" s="9">
        <v>2018011701</v>
      </c>
      <c r="C98" s="9" t="s">
        <v>162</v>
      </c>
      <c r="D98" s="9">
        <v>2018</v>
      </c>
      <c r="E98" s="10" t="s">
        <v>137</v>
      </c>
      <c r="F98" s="11">
        <v>9.55</v>
      </c>
      <c r="G98" s="11">
        <v>71.98</v>
      </c>
      <c r="H98" s="11">
        <v>4.5</v>
      </c>
      <c r="I98" s="12">
        <f>F98+G98+H98</f>
        <v>86.03</v>
      </c>
      <c r="J98" s="8">
        <v>7</v>
      </c>
      <c r="K98" s="9" t="s">
        <v>138</v>
      </c>
      <c r="L98" s="13">
        <f t="shared" si="9"/>
        <v>0.233333333333333</v>
      </c>
      <c r="M98" s="9" t="s">
        <v>163</v>
      </c>
      <c r="N98" s="14" t="s">
        <v>140</v>
      </c>
      <c r="O98" s="15">
        <f t="shared" si="10"/>
        <v>0.193548387096774</v>
      </c>
      <c r="P98" s="8"/>
    </row>
    <row r="99" ht="20" customHeight="1" spans="1:16">
      <c r="A99" s="8">
        <v>96</v>
      </c>
      <c r="B99" s="9">
        <v>2018011855</v>
      </c>
      <c r="C99" s="9" t="s">
        <v>164</v>
      </c>
      <c r="D99" s="9">
        <v>2018</v>
      </c>
      <c r="E99" s="10" t="s">
        <v>144</v>
      </c>
      <c r="F99" s="11">
        <v>8.3</v>
      </c>
      <c r="G99" s="11">
        <v>70.66</v>
      </c>
      <c r="H99" s="11">
        <v>6.87</v>
      </c>
      <c r="I99" s="12">
        <v>85.83</v>
      </c>
      <c r="J99" s="8">
        <v>6</v>
      </c>
      <c r="K99" s="9">
        <v>32</v>
      </c>
      <c r="L99" s="13">
        <f t="shared" si="9"/>
        <v>0.1875</v>
      </c>
      <c r="M99" s="9" t="s">
        <v>165</v>
      </c>
      <c r="N99" s="14" t="s">
        <v>140</v>
      </c>
      <c r="O99" s="15">
        <f t="shared" si="10"/>
        <v>0.209677419354839</v>
      </c>
      <c r="P99" s="8"/>
    </row>
    <row r="100" ht="20" customHeight="1" spans="1:16">
      <c r="A100" s="8">
        <v>97</v>
      </c>
      <c r="B100" s="9">
        <v>2018013911</v>
      </c>
      <c r="C100" s="9" t="s">
        <v>166</v>
      </c>
      <c r="D100" s="9">
        <v>2018</v>
      </c>
      <c r="E100" s="10" t="s">
        <v>137</v>
      </c>
      <c r="F100" s="11">
        <v>8.2</v>
      </c>
      <c r="G100" s="11">
        <v>73.12</v>
      </c>
      <c r="H100" s="11">
        <v>4.451</v>
      </c>
      <c r="I100" s="12">
        <v>85.771</v>
      </c>
      <c r="J100" s="8">
        <v>8</v>
      </c>
      <c r="K100" s="9" t="s">
        <v>138</v>
      </c>
      <c r="L100" s="13">
        <f t="shared" si="9"/>
        <v>0.266666666666667</v>
      </c>
      <c r="M100" s="9" t="s">
        <v>167</v>
      </c>
      <c r="N100" s="14" t="s">
        <v>140</v>
      </c>
      <c r="O100" s="15">
        <f t="shared" si="10"/>
        <v>0.225806451612903</v>
      </c>
      <c r="P100" s="8"/>
    </row>
    <row r="101" ht="20" customHeight="1" spans="1:16">
      <c r="A101" s="8">
        <v>98</v>
      </c>
      <c r="B101" s="9">
        <v>2016011428</v>
      </c>
      <c r="C101" s="9" t="s">
        <v>168</v>
      </c>
      <c r="D101" s="9">
        <v>2018</v>
      </c>
      <c r="E101" s="10" t="s">
        <v>144</v>
      </c>
      <c r="F101" s="11">
        <v>9.2</v>
      </c>
      <c r="G101" s="11">
        <v>71.22</v>
      </c>
      <c r="H101" s="11">
        <v>4.6</v>
      </c>
      <c r="I101" s="12">
        <v>85.02</v>
      </c>
      <c r="J101" s="8">
        <v>7</v>
      </c>
      <c r="K101" s="9">
        <v>32</v>
      </c>
      <c r="L101" s="13">
        <f t="shared" si="9"/>
        <v>0.21875</v>
      </c>
      <c r="M101" s="9" t="s">
        <v>169</v>
      </c>
      <c r="N101" s="14" t="s">
        <v>140</v>
      </c>
      <c r="O101" s="15">
        <f t="shared" si="10"/>
        <v>0.241935483870968</v>
      </c>
      <c r="P101" s="8"/>
    </row>
    <row r="102" ht="20" customHeight="1" spans="1:16">
      <c r="A102" s="8">
        <v>99</v>
      </c>
      <c r="B102" s="9">
        <v>2018011873</v>
      </c>
      <c r="C102" s="9" t="s">
        <v>170</v>
      </c>
      <c r="D102" s="9">
        <v>2018</v>
      </c>
      <c r="E102" s="10" t="s">
        <v>137</v>
      </c>
      <c r="F102" s="11">
        <v>8.79</v>
      </c>
      <c r="G102" s="11">
        <v>71.049</v>
      </c>
      <c r="H102" s="11">
        <v>4.88</v>
      </c>
      <c r="I102" s="12">
        <v>84.719</v>
      </c>
      <c r="J102" s="8">
        <v>9</v>
      </c>
      <c r="K102" s="9" t="s">
        <v>138</v>
      </c>
      <c r="L102" s="13">
        <f t="shared" si="9"/>
        <v>0.3</v>
      </c>
      <c r="M102" s="9" t="s">
        <v>171</v>
      </c>
      <c r="N102" s="14" t="s">
        <v>140</v>
      </c>
      <c r="O102" s="15">
        <f t="shared" si="10"/>
        <v>0.258064516129032</v>
      </c>
      <c r="P102" s="8"/>
    </row>
    <row r="103" ht="20" customHeight="1" spans="1:16">
      <c r="A103" s="8">
        <v>100</v>
      </c>
      <c r="B103" s="9">
        <v>2018011844</v>
      </c>
      <c r="C103" s="9" t="s">
        <v>172</v>
      </c>
      <c r="D103" s="9">
        <v>2018</v>
      </c>
      <c r="E103" s="10" t="s">
        <v>144</v>
      </c>
      <c r="F103" s="11">
        <v>8.84</v>
      </c>
      <c r="G103" s="11">
        <v>70.88</v>
      </c>
      <c r="H103" s="11">
        <v>4.7</v>
      </c>
      <c r="I103" s="12">
        <v>84.42</v>
      </c>
      <c r="J103" s="8">
        <v>8</v>
      </c>
      <c r="K103" s="9">
        <v>32</v>
      </c>
      <c r="L103" s="13">
        <f t="shared" si="9"/>
        <v>0.25</v>
      </c>
      <c r="M103" s="9" t="s">
        <v>173</v>
      </c>
      <c r="N103" s="14" t="s">
        <v>140</v>
      </c>
      <c r="O103" s="15">
        <f t="shared" si="10"/>
        <v>0.274193548387097</v>
      </c>
      <c r="P103" s="8"/>
    </row>
    <row r="104" ht="20" customHeight="1" spans="1:16">
      <c r="A104" s="8">
        <v>101</v>
      </c>
      <c r="B104" s="9">
        <v>2018011818</v>
      </c>
      <c r="C104" s="9" t="s">
        <v>174</v>
      </c>
      <c r="D104" s="9">
        <v>2018</v>
      </c>
      <c r="E104" s="10" t="s">
        <v>137</v>
      </c>
      <c r="F104" s="11">
        <v>9.14</v>
      </c>
      <c r="G104" s="11">
        <v>70.9568</v>
      </c>
      <c r="H104" s="11">
        <v>4.23</v>
      </c>
      <c r="I104" s="12">
        <f>F104+G104+H104</f>
        <v>84.3268</v>
      </c>
      <c r="J104" s="8">
        <v>10</v>
      </c>
      <c r="K104" s="9" t="s">
        <v>138</v>
      </c>
      <c r="L104" s="13">
        <f t="shared" si="9"/>
        <v>0.333333333333333</v>
      </c>
      <c r="M104" s="9" t="s">
        <v>175</v>
      </c>
      <c r="N104" s="14" t="s">
        <v>140</v>
      </c>
      <c r="O104" s="15">
        <f t="shared" si="10"/>
        <v>0.290322580645161</v>
      </c>
      <c r="P104" s="8"/>
    </row>
    <row r="105" ht="20" customHeight="1" spans="1:16">
      <c r="A105" s="8">
        <v>102</v>
      </c>
      <c r="B105" s="9">
        <v>2018011878</v>
      </c>
      <c r="C105" s="9" t="s">
        <v>176</v>
      </c>
      <c r="D105" s="9">
        <v>2018</v>
      </c>
      <c r="E105" s="10" t="s">
        <v>137</v>
      </c>
      <c r="F105" s="11">
        <v>8.45</v>
      </c>
      <c r="G105" s="11">
        <v>71.62</v>
      </c>
      <c r="H105" s="11">
        <v>4.139</v>
      </c>
      <c r="I105" s="12">
        <v>84.209</v>
      </c>
      <c r="J105" s="8">
        <v>11</v>
      </c>
      <c r="K105" s="9" t="s">
        <v>138</v>
      </c>
      <c r="L105" s="13">
        <f t="shared" si="9"/>
        <v>0.366666666666667</v>
      </c>
      <c r="M105" s="9" t="s">
        <v>177</v>
      </c>
      <c r="N105" s="14" t="s">
        <v>140</v>
      </c>
      <c r="O105" s="15">
        <f t="shared" si="10"/>
        <v>0.306451612903226</v>
      </c>
      <c r="P105" s="8"/>
    </row>
    <row r="106" ht="20" customHeight="1" spans="1:16">
      <c r="A106" s="8">
        <v>103</v>
      </c>
      <c r="B106" s="9">
        <v>2018011832</v>
      </c>
      <c r="C106" s="9" t="s">
        <v>178</v>
      </c>
      <c r="D106" s="9">
        <v>2018</v>
      </c>
      <c r="E106" s="10" t="s">
        <v>144</v>
      </c>
      <c r="F106" s="11">
        <v>8.1</v>
      </c>
      <c r="G106" s="11">
        <v>69.28</v>
      </c>
      <c r="H106" s="11">
        <v>6.546</v>
      </c>
      <c r="I106" s="12">
        <v>83.926</v>
      </c>
      <c r="J106" s="8">
        <v>9</v>
      </c>
      <c r="K106" s="9">
        <v>32</v>
      </c>
      <c r="L106" s="13">
        <f t="shared" si="9"/>
        <v>0.28125</v>
      </c>
      <c r="M106" s="9" t="s">
        <v>179</v>
      </c>
      <c r="N106" s="14" t="s">
        <v>140</v>
      </c>
      <c r="O106" s="15">
        <f t="shared" si="10"/>
        <v>0.32258064516129</v>
      </c>
      <c r="P106" s="8"/>
    </row>
    <row r="107" ht="20" customHeight="1" spans="1:16">
      <c r="A107" s="8">
        <v>104</v>
      </c>
      <c r="B107" s="9">
        <v>2018011847</v>
      </c>
      <c r="C107" s="9" t="s">
        <v>180</v>
      </c>
      <c r="D107" s="9">
        <v>2018</v>
      </c>
      <c r="E107" s="10" t="s">
        <v>144</v>
      </c>
      <c r="F107" s="11">
        <v>7.8</v>
      </c>
      <c r="G107" s="11">
        <v>71.73</v>
      </c>
      <c r="H107" s="11">
        <v>4.27</v>
      </c>
      <c r="I107" s="12">
        <v>83.8</v>
      </c>
      <c r="J107" s="8">
        <v>10</v>
      </c>
      <c r="K107" s="9">
        <v>32</v>
      </c>
      <c r="L107" s="13">
        <f t="shared" si="9"/>
        <v>0.3125</v>
      </c>
      <c r="M107" s="9" t="s">
        <v>181</v>
      </c>
      <c r="N107" s="14" t="s">
        <v>140</v>
      </c>
      <c r="O107" s="15">
        <f t="shared" si="10"/>
        <v>0.338709677419355</v>
      </c>
      <c r="P107" s="8"/>
    </row>
    <row r="108" ht="20" customHeight="1" spans="1:16">
      <c r="A108" s="8">
        <v>105</v>
      </c>
      <c r="B108" s="9">
        <v>2018011850</v>
      </c>
      <c r="C108" s="9" t="s">
        <v>182</v>
      </c>
      <c r="D108" s="9">
        <v>2018</v>
      </c>
      <c r="E108" s="10" t="s">
        <v>137</v>
      </c>
      <c r="F108" s="11">
        <v>8.7</v>
      </c>
      <c r="G108" s="11">
        <v>70.1416</v>
      </c>
      <c r="H108" s="11">
        <v>4.736</v>
      </c>
      <c r="I108" s="12">
        <f>F108+G108+H108</f>
        <v>83.5776</v>
      </c>
      <c r="J108" s="8">
        <v>12</v>
      </c>
      <c r="K108" s="9" t="s">
        <v>138</v>
      </c>
      <c r="L108" s="13">
        <f t="shared" si="9"/>
        <v>0.4</v>
      </c>
      <c r="M108" s="9" t="s">
        <v>183</v>
      </c>
      <c r="N108" s="14" t="s">
        <v>140</v>
      </c>
      <c r="O108" s="15">
        <f t="shared" si="10"/>
        <v>0.354838709677419</v>
      </c>
      <c r="P108" s="8"/>
    </row>
    <row r="109" ht="20" customHeight="1" spans="1:16">
      <c r="A109" s="8">
        <v>106</v>
      </c>
      <c r="B109" s="9">
        <v>2018011831</v>
      </c>
      <c r="C109" s="9" t="s">
        <v>184</v>
      </c>
      <c r="D109" s="9">
        <v>2018</v>
      </c>
      <c r="E109" s="10" t="s">
        <v>144</v>
      </c>
      <c r="F109" s="11">
        <v>8.1</v>
      </c>
      <c r="G109" s="11">
        <v>71.54</v>
      </c>
      <c r="H109" s="11">
        <v>3.9</v>
      </c>
      <c r="I109" s="12">
        <v>83.54</v>
      </c>
      <c r="J109" s="8">
        <v>11</v>
      </c>
      <c r="K109" s="9">
        <v>32</v>
      </c>
      <c r="L109" s="13">
        <f t="shared" si="9"/>
        <v>0.34375</v>
      </c>
      <c r="M109" s="9" t="s">
        <v>185</v>
      </c>
      <c r="N109" s="14" t="s">
        <v>140</v>
      </c>
      <c r="O109" s="15">
        <f t="shared" si="10"/>
        <v>0.370967741935484</v>
      </c>
      <c r="P109" s="8"/>
    </row>
    <row r="110" ht="20" customHeight="1" spans="1:16">
      <c r="A110" s="8">
        <v>107</v>
      </c>
      <c r="B110" s="9">
        <v>2018011853</v>
      </c>
      <c r="C110" s="9" t="s">
        <v>186</v>
      </c>
      <c r="D110" s="9">
        <v>2018</v>
      </c>
      <c r="E110" s="10" t="s">
        <v>144</v>
      </c>
      <c r="F110" s="11">
        <v>9.4</v>
      </c>
      <c r="G110" s="11">
        <v>69.72</v>
      </c>
      <c r="H110" s="11">
        <v>4.17</v>
      </c>
      <c r="I110" s="12">
        <v>83.29</v>
      </c>
      <c r="J110" s="8">
        <v>12</v>
      </c>
      <c r="K110" s="9">
        <v>32</v>
      </c>
      <c r="L110" s="13">
        <f t="shared" si="9"/>
        <v>0.375</v>
      </c>
      <c r="M110" s="9" t="s">
        <v>187</v>
      </c>
      <c r="N110" s="14" t="s">
        <v>140</v>
      </c>
      <c r="O110" s="15">
        <f t="shared" si="10"/>
        <v>0.387096774193548</v>
      </c>
      <c r="P110" s="8"/>
    </row>
    <row r="111" ht="20" customHeight="1" spans="1:16">
      <c r="A111" s="8">
        <v>108</v>
      </c>
      <c r="B111" s="9">
        <v>2018011646</v>
      </c>
      <c r="C111" s="9" t="s">
        <v>188</v>
      </c>
      <c r="D111" s="9">
        <v>2018</v>
      </c>
      <c r="E111" s="10" t="s">
        <v>144</v>
      </c>
      <c r="F111" s="11">
        <v>8.55</v>
      </c>
      <c r="G111" s="11">
        <v>67.58</v>
      </c>
      <c r="H111" s="11">
        <v>6.619</v>
      </c>
      <c r="I111" s="12">
        <v>82.75</v>
      </c>
      <c r="J111" s="8">
        <v>13</v>
      </c>
      <c r="K111" s="9">
        <v>32</v>
      </c>
      <c r="L111" s="13">
        <f t="shared" si="9"/>
        <v>0.40625</v>
      </c>
      <c r="M111" s="9" t="s">
        <v>189</v>
      </c>
      <c r="N111" s="14" t="s">
        <v>140</v>
      </c>
      <c r="O111" s="15">
        <f t="shared" si="10"/>
        <v>0.403225806451613</v>
      </c>
      <c r="P111" s="8"/>
    </row>
    <row r="112" ht="20" customHeight="1" spans="1:16">
      <c r="A112" s="8">
        <v>109</v>
      </c>
      <c r="B112" s="9">
        <v>2018011872</v>
      </c>
      <c r="C112" s="9" t="s">
        <v>190</v>
      </c>
      <c r="D112" s="9">
        <v>2018</v>
      </c>
      <c r="E112" s="10" t="s">
        <v>137</v>
      </c>
      <c r="F112" s="11">
        <v>7.8</v>
      </c>
      <c r="G112" s="11">
        <v>69.5</v>
      </c>
      <c r="H112" s="11">
        <v>5.05</v>
      </c>
      <c r="I112" s="12">
        <v>82.35</v>
      </c>
      <c r="J112" s="8">
        <v>13</v>
      </c>
      <c r="K112" s="9" t="s">
        <v>138</v>
      </c>
      <c r="L112" s="13">
        <f t="shared" si="9"/>
        <v>0.433333333333333</v>
      </c>
      <c r="M112" s="9" t="s">
        <v>191</v>
      </c>
      <c r="N112" s="14" t="s">
        <v>140</v>
      </c>
      <c r="O112" s="15">
        <f t="shared" si="10"/>
        <v>0.419354838709677</v>
      </c>
      <c r="P112" s="8"/>
    </row>
    <row r="113" ht="20" customHeight="1" spans="1:16">
      <c r="A113" s="8">
        <v>110</v>
      </c>
      <c r="B113" s="9">
        <v>2017010806</v>
      </c>
      <c r="C113" s="9" t="s">
        <v>192</v>
      </c>
      <c r="D113" s="9">
        <v>2018</v>
      </c>
      <c r="E113" s="10" t="s">
        <v>137</v>
      </c>
      <c r="F113" s="11">
        <v>9.1</v>
      </c>
      <c r="G113" s="11">
        <v>67.23</v>
      </c>
      <c r="H113" s="11">
        <v>5.81</v>
      </c>
      <c r="I113" s="12">
        <f>F113+G113+H113</f>
        <v>82.14</v>
      </c>
      <c r="J113" s="8">
        <v>14</v>
      </c>
      <c r="K113" s="9" t="s">
        <v>138</v>
      </c>
      <c r="L113" s="13">
        <f t="shared" si="9"/>
        <v>0.466666666666667</v>
      </c>
      <c r="M113" s="9" t="s">
        <v>193</v>
      </c>
      <c r="N113" s="14" t="s">
        <v>140</v>
      </c>
      <c r="O113" s="15">
        <f t="shared" si="10"/>
        <v>0.435483870967742</v>
      </c>
      <c r="P113" s="8"/>
    </row>
    <row r="114" ht="20" customHeight="1" spans="1:16">
      <c r="A114" s="8">
        <v>111</v>
      </c>
      <c r="B114" s="9">
        <v>2018011823</v>
      </c>
      <c r="C114" s="9" t="s">
        <v>194</v>
      </c>
      <c r="D114" s="9">
        <v>2018</v>
      </c>
      <c r="E114" s="10" t="s">
        <v>137</v>
      </c>
      <c r="F114" s="11">
        <v>9.6</v>
      </c>
      <c r="G114" s="11">
        <v>68.1364</v>
      </c>
      <c r="H114" s="11">
        <v>4.16</v>
      </c>
      <c r="I114" s="12">
        <f>F114+G114+H114</f>
        <v>81.8964</v>
      </c>
      <c r="J114" s="8">
        <v>15</v>
      </c>
      <c r="K114" s="9" t="s">
        <v>138</v>
      </c>
      <c r="L114" s="13">
        <f t="shared" si="9"/>
        <v>0.5</v>
      </c>
      <c r="M114" s="9" t="s">
        <v>195</v>
      </c>
      <c r="N114" s="14" t="s">
        <v>140</v>
      </c>
      <c r="O114" s="15">
        <f t="shared" si="10"/>
        <v>0.451612903225806</v>
      </c>
      <c r="P114" s="8"/>
    </row>
    <row r="115" ht="20" customHeight="1" spans="1:16">
      <c r="A115" s="8">
        <v>112</v>
      </c>
      <c r="B115" s="9">
        <v>2018011834</v>
      </c>
      <c r="C115" s="9" t="s">
        <v>196</v>
      </c>
      <c r="D115" s="9">
        <v>2018</v>
      </c>
      <c r="E115" s="10" t="s">
        <v>144</v>
      </c>
      <c r="F115" s="11">
        <v>7.8</v>
      </c>
      <c r="G115" s="11">
        <v>68.71</v>
      </c>
      <c r="H115" s="11">
        <v>4.933</v>
      </c>
      <c r="I115" s="12">
        <v>81.443</v>
      </c>
      <c r="J115" s="8">
        <v>14</v>
      </c>
      <c r="K115" s="9">
        <v>32</v>
      </c>
      <c r="L115" s="13">
        <f t="shared" si="9"/>
        <v>0.4375</v>
      </c>
      <c r="M115" s="9" t="s">
        <v>197</v>
      </c>
      <c r="N115" s="14" t="s">
        <v>140</v>
      </c>
      <c r="O115" s="15">
        <f t="shared" si="10"/>
        <v>0.467741935483871</v>
      </c>
      <c r="P115" s="8"/>
    </row>
    <row r="116" ht="20" customHeight="1" spans="1:16">
      <c r="A116" s="8">
        <v>113</v>
      </c>
      <c r="B116" s="9">
        <v>2018011854</v>
      </c>
      <c r="C116" s="9" t="s">
        <v>198</v>
      </c>
      <c r="D116" s="9">
        <v>2018</v>
      </c>
      <c r="E116" s="10" t="s">
        <v>144</v>
      </c>
      <c r="F116" s="11">
        <v>7.9</v>
      </c>
      <c r="G116" s="11">
        <v>68.95</v>
      </c>
      <c r="H116" s="11">
        <v>4.373</v>
      </c>
      <c r="I116" s="12">
        <v>81.223</v>
      </c>
      <c r="J116" s="8">
        <v>15</v>
      </c>
      <c r="K116" s="9">
        <v>32</v>
      </c>
      <c r="L116" s="13">
        <f t="shared" si="9"/>
        <v>0.46875</v>
      </c>
      <c r="M116" s="9" t="s">
        <v>138</v>
      </c>
      <c r="N116" s="14" t="s">
        <v>140</v>
      </c>
      <c r="O116" s="15">
        <f t="shared" si="10"/>
        <v>0.483870967741935</v>
      </c>
      <c r="P116" s="8"/>
    </row>
    <row r="117" ht="20" customHeight="1" spans="1:16">
      <c r="A117" s="8">
        <v>114</v>
      </c>
      <c r="B117" s="9">
        <v>2018011842</v>
      </c>
      <c r="C117" s="9" t="s">
        <v>199</v>
      </c>
      <c r="D117" s="9">
        <v>2018</v>
      </c>
      <c r="E117" s="10" t="s">
        <v>144</v>
      </c>
      <c r="F117" s="11">
        <v>8.1</v>
      </c>
      <c r="G117" s="11">
        <v>68.5</v>
      </c>
      <c r="H117" s="11">
        <v>4.39</v>
      </c>
      <c r="I117" s="12">
        <v>80.99</v>
      </c>
      <c r="J117" s="8">
        <v>16</v>
      </c>
      <c r="K117" s="9">
        <v>32</v>
      </c>
      <c r="L117" s="13">
        <f t="shared" si="9"/>
        <v>0.5</v>
      </c>
      <c r="M117" s="9" t="s">
        <v>200</v>
      </c>
      <c r="N117" s="14" t="s">
        <v>140</v>
      </c>
      <c r="O117" s="15">
        <f t="shared" si="10"/>
        <v>0.5</v>
      </c>
      <c r="P117" s="8"/>
    </row>
    <row r="118" ht="20" customHeight="1" spans="1:16">
      <c r="A118" s="8">
        <v>115</v>
      </c>
      <c r="B118" s="9">
        <v>2018011846</v>
      </c>
      <c r="C118" s="9" t="s">
        <v>201</v>
      </c>
      <c r="D118" s="9">
        <v>2018</v>
      </c>
      <c r="E118" s="10" t="s">
        <v>144</v>
      </c>
      <c r="F118" s="11">
        <v>7.8</v>
      </c>
      <c r="G118" s="11">
        <v>66.85</v>
      </c>
      <c r="H118" s="11">
        <v>4.95</v>
      </c>
      <c r="I118" s="12">
        <v>79.6</v>
      </c>
      <c r="J118" s="8">
        <v>17</v>
      </c>
      <c r="K118" s="9">
        <v>32</v>
      </c>
      <c r="L118" s="13">
        <f t="shared" si="9"/>
        <v>0.53125</v>
      </c>
      <c r="M118" s="9" t="s">
        <v>202</v>
      </c>
      <c r="N118" s="14" t="s">
        <v>140</v>
      </c>
      <c r="O118" s="15">
        <f t="shared" si="10"/>
        <v>0.516129032258065</v>
      </c>
      <c r="P118" s="8"/>
    </row>
    <row r="119" ht="20" customHeight="1" spans="1:16">
      <c r="A119" s="8">
        <v>116</v>
      </c>
      <c r="B119" s="9">
        <v>2018011180</v>
      </c>
      <c r="C119" s="9" t="s">
        <v>203</v>
      </c>
      <c r="D119" s="9">
        <v>2018</v>
      </c>
      <c r="E119" s="10" t="s">
        <v>137</v>
      </c>
      <c r="F119" s="11">
        <v>8.1</v>
      </c>
      <c r="G119" s="11">
        <v>67.52</v>
      </c>
      <c r="H119" s="11">
        <v>3.96</v>
      </c>
      <c r="I119" s="12">
        <f>F119+G119+H119</f>
        <v>79.58</v>
      </c>
      <c r="J119" s="8">
        <v>16</v>
      </c>
      <c r="K119" s="9" t="s">
        <v>138</v>
      </c>
      <c r="L119" s="13">
        <f t="shared" si="9"/>
        <v>0.533333333333333</v>
      </c>
      <c r="M119" s="9" t="s">
        <v>204</v>
      </c>
      <c r="N119" s="14" t="s">
        <v>140</v>
      </c>
      <c r="O119" s="15">
        <f t="shared" si="10"/>
        <v>0.532258064516129</v>
      </c>
      <c r="P119" s="8"/>
    </row>
    <row r="120" ht="20" customHeight="1" spans="1:16">
      <c r="A120" s="8">
        <v>117</v>
      </c>
      <c r="B120" s="9">
        <v>2018011837</v>
      </c>
      <c r="C120" s="9" t="s">
        <v>205</v>
      </c>
      <c r="D120" s="9">
        <v>2018</v>
      </c>
      <c r="E120" s="10" t="s">
        <v>144</v>
      </c>
      <c r="F120" s="11">
        <v>8.1</v>
      </c>
      <c r="G120" s="11">
        <v>65.58</v>
      </c>
      <c r="H120" s="11">
        <v>5.86</v>
      </c>
      <c r="I120" s="12">
        <v>79.54</v>
      </c>
      <c r="J120" s="8">
        <v>18</v>
      </c>
      <c r="K120" s="9">
        <v>33</v>
      </c>
      <c r="L120" s="13">
        <f t="shared" si="9"/>
        <v>0.545454545454545</v>
      </c>
      <c r="M120" s="9" t="s">
        <v>206</v>
      </c>
      <c r="N120" s="14" t="s">
        <v>140</v>
      </c>
      <c r="O120" s="15">
        <f t="shared" si="10"/>
        <v>0.548387096774194</v>
      </c>
      <c r="P120" s="8"/>
    </row>
    <row r="121" ht="20" customHeight="1" spans="1:16">
      <c r="A121" s="8">
        <v>118</v>
      </c>
      <c r="B121" s="9">
        <v>2018011840</v>
      </c>
      <c r="C121" s="9" t="s">
        <v>207</v>
      </c>
      <c r="D121" s="9">
        <v>2018</v>
      </c>
      <c r="E121" s="10" t="s">
        <v>144</v>
      </c>
      <c r="F121" s="11">
        <v>7.9</v>
      </c>
      <c r="G121" s="11">
        <v>67.44</v>
      </c>
      <c r="H121" s="11">
        <v>3.8</v>
      </c>
      <c r="I121" s="12">
        <v>79.14</v>
      </c>
      <c r="J121" s="8">
        <v>19</v>
      </c>
      <c r="K121" s="9">
        <v>32</v>
      </c>
      <c r="L121" s="13">
        <f t="shared" si="9"/>
        <v>0.59375</v>
      </c>
      <c r="M121" s="9" t="s">
        <v>208</v>
      </c>
      <c r="N121" s="14" t="s">
        <v>140</v>
      </c>
      <c r="O121" s="15">
        <f t="shared" si="10"/>
        <v>0.564516129032258</v>
      </c>
      <c r="P121" s="8"/>
    </row>
    <row r="122" ht="20" customHeight="1" spans="1:16">
      <c r="A122" s="8">
        <v>119</v>
      </c>
      <c r="B122" s="9">
        <v>2018011807</v>
      </c>
      <c r="C122" s="9" t="s">
        <v>209</v>
      </c>
      <c r="D122" s="9">
        <v>2018</v>
      </c>
      <c r="E122" s="10" t="s">
        <v>144</v>
      </c>
      <c r="F122" s="11">
        <v>7.8</v>
      </c>
      <c r="G122" s="11">
        <v>67.17</v>
      </c>
      <c r="H122" s="11">
        <v>3.9</v>
      </c>
      <c r="I122" s="12">
        <v>78.87</v>
      </c>
      <c r="J122" s="8">
        <v>20</v>
      </c>
      <c r="K122" s="9">
        <v>32</v>
      </c>
      <c r="L122" s="13">
        <f t="shared" si="9"/>
        <v>0.625</v>
      </c>
      <c r="M122" s="9" t="s">
        <v>210</v>
      </c>
      <c r="N122" s="14" t="s">
        <v>140</v>
      </c>
      <c r="O122" s="15">
        <f t="shared" si="10"/>
        <v>0.580645161290323</v>
      </c>
      <c r="P122" s="8"/>
    </row>
    <row r="123" ht="20" customHeight="1" spans="1:16">
      <c r="A123" s="8">
        <v>120</v>
      </c>
      <c r="B123" s="9">
        <v>2018011838</v>
      </c>
      <c r="C123" s="9" t="s">
        <v>211</v>
      </c>
      <c r="D123" s="9">
        <v>2018</v>
      </c>
      <c r="E123" s="10" t="s">
        <v>144</v>
      </c>
      <c r="F123" s="11">
        <v>7.8</v>
      </c>
      <c r="G123" s="11">
        <v>65.65</v>
      </c>
      <c r="H123" s="11">
        <v>4.958</v>
      </c>
      <c r="I123" s="12">
        <v>78.408</v>
      </c>
      <c r="J123" s="8">
        <v>21</v>
      </c>
      <c r="K123" s="9">
        <v>32</v>
      </c>
      <c r="L123" s="13">
        <f t="shared" si="9"/>
        <v>0.65625</v>
      </c>
      <c r="M123" s="9" t="s">
        <v>212</v>
      </c>
      <c r="N123" s="14" t="s">
        <v>140</v>
      </c>
      <c r="O123" s="15">
        <f t="shared" si="10"/>
        <v>0.596774193548387</v>
      </c>
      <c r="P123" s="8"/>
    </row>
    <row r="124" ht="20" customHeight="1" spans="1:16">
      <c r="A124" s="8">
        <v>121</v>
      </c>
      <c r="B124" s="9">
        <v>2018011851</v>
      </c>
      <c r="C124" s="9" t="s">
        <v>213</v>
      </c>
      <c r="D124" s="9">
        <v>2018</v>
      </c>
      <c r="E124" s="10" t="s">
        <v>144</v>
      </c>
      <c r="F124" s="11">
        <v>7.8</v>
      </c>
      <c r="G124" s="11">
        <v>66.08</v>
      </c>
      <c r="H124" s="11">
        <v>4.37</v>
      </c>
      <c r="I124" s="12">
        <v>78.25</v>
      </c>
      <c r="J124" s="8">
        <v>22</v>
      </c>
      <c r="K124" s="9">
        <v>32</v>
      </c>
      <c r="L124" s="13">
        <f t="shared" si="9"/>
        <v>0.6875</v>
      </c>
      <c r="M124" s="9" t="s">
        <v>214</v>
      </c>
      <c r="N124" s="14" t="s">
        <v>140</v>
      </c>
      <c r="O124" s="15">
        <f t="shared" si="10"/>
        <v>0.612903225806452</v>
      </c>
      <c r="P124" s="8"/>
    </row>
    <row r="125" ht="20" customHeight="1" spans="1:16">
      <c r="A125" s="8">
        <v>122</v>
      </c>
      <c r="B125" s="9">
        <v>2018011811</v>
      </c>
      <c r="C125" s="9" t="s">
        <v>215</v>
      </c>
      <c r="D125" s="9">
        <v>2018</v>
      </c>
      <c r="E125" s="10" t="s">
        <v>144</v>
      </c>
      <c r="F125" s="11">
        <v>8</v>
      </c>
      <c r="G125" s="11">
        <v>65.826</v>
      </c>
      <c r="H125" s="11">
        <v>4.172</v>
      </c>
      <c r="I125" s="12">
        <v>77.998</v>
      </c>
      <c r="J125" s="8">
        <v>23</v>
      </c>
      <c r="K125" s="9">
        <v>32</v>
      </c>
      <c r="L125" s="13">
        <f t="shared" si="9"/>
        <v>0.71875</v>
      </c>
      <c r="M125" s="9" t="s">
        <v>216</v>
      </c>
      <c r="N125" s="14" t="s">
        <v>140</v>
      </c>
      <c r="O125" s="15">
        <f t="shared" si="10"/>
        <v>0.629032258064516</v>
      </c>
      <c r="P125" s="8"/>
    </row>
    <row r="126" ht="20" customHeight="1" spans="1:16">
      <c r="A126" s="8">
        <v>123</v>
      </c>
      <c r="B126" s="9">
        <v>2018011804</v>
      </c>
      <c r="C126" s="9" t="s">
        <v>217</v>
      </c>
      <c r="D126" s="9">
        <v>2018</v>
      </c>
      <c r="E126" s="10" t="s">
        <v>144</v>
      </c>
      <c r="F126" s="11">
        <v>7.8</v>
      </c>
      <c r="G126" s="11">
        <v>65.69</v>
      </c>
      <c r="H126" s="11">
        <v>4.38</v>
      </c>
      <c r="I126" s="12">
        <v>77.87</v>
      </c>
      <c r="J126" s="8">
        <v>24</v>
      </c>
      <c r="K126" s="9">
        <v>32</v>
      </c>
      <c r="L126" s="13">
        <f t="shared" si="9"/>
        <v>0.75</v>
      </c>
      <c r="M126" s="9" t="s">
        <v>218</v>
      </c>
      <c r="N126" s="14" t="s">
        <v>140</v>
      </c>
      <c r="O126" s="15">
        <f t="shared" si="10"/>
        <v>0.645161290322581</v>
      </c>
      <c r="P126" s="8"/>
    </row>
    <row r="127" ht="20" customHeight="1" spans="1:16">
      <c r="A127" s="8">
        <v>124</v>
      </c>
      <c r="B127" s="9">
        <v>2018011866</v>
      </c>
      <c r="C127" s="9" t="s">
        <v>219</v>
      </c>
      <c r="D127" s="9">
        <v>2018</v>
      </c>
      <c r="E127" s="10" t="s">
        <v>137</v>
      </c>
      <c r="F127" s="11">
        <v>7.8</v>
      </c>
      <c r="G127" s="11">
        <v>63.9236</v>
      </c>
      <c r="H127" s="11">
        <v>6</v>
      </c>
      <c r="I127" s="12">
        <f>F127+G127+H127</f>
        <v>77.7236</v>
      </c>
      <c r="J127" s="8">
        <v>17</v>
      </c>
      <c r="K127" s="9" t="s">
        <v>138</v>
      </c>
      <c r="L127" s="13">
        <f t="shared" si="9"/>
        <v>0.566666666666667</v>
      </c>
      <c r="M127" s="9" t="s">
        <v>220</v>
      </c>
      <c r="N127" s="14" t="s">
        <v>140</v>
      </c>
      <c r="O127" s="15">
        <f t="shared" si="10"/>
        <v>0.661290322580645</v>
      </c>
      <c r="P127" s="8"/>
    </row>
    <row r="128" ht="20" customHeight="1" spans="1:16">
      <c r="A128" s="8">
        <v>125</v>
      </c>
      <c r="B128" s="9">
        <v>2018011860</v>
      </c>
      <c r="C128" s="9" t="s">
        <v>221</v>
      </c>
      <c r="D128" s="9">
        <v>2018</v>
      </c>
      <c r="E128" s="10" t="s">
        <v>137</v>
      </c>
      <c r="F128" s="11">
        <v>7.8</v>
      </c>
      <c r="G128" s="11">
        <v>64.0528</v>
      </c>
      <c r="H128" s="11">
        <v>5.73</v>
      </c>
      <c r="I128" s="12">
        <f>F128+G128+H128</f>
        <v>77.5828</v>
      </c>
      <c r="J128" s="8">
        <v>18</v>
      </c>
      <c r="K128" s="9" t="s">
        <v>138</v>
      </c>
      <c r="L128" s="13">
        <f t="shared" si="9"/>
        <v>0.6</v>
      </c>
      <c r="M128" s="9" t="s">
        <v>222</v>
      </c>
      <c r="N128" s="14" t="s">
        <v>140</v>
      </c>
      <c r="O128" s="15">
        <f t="shared" si="10"/>
        <v>0.67741935483871</v>
      </c>
      <c r="P128" s="8"/>
    </row>
    <row r="129" ht="20" customHeight="1" spans="1:16">
      <c r="A129" s="8">
        <v>126</v>
      </c>
      <c r="B129" s="9">
        <v>2018011862</v>
      </c>
      <c r="C129" s="9" t="s">
        <v>223</v>
      </c>
      <c r="D129" s="9">
        <v>2018</v>
      </c>
      <c r="E129" s="10" t="s">
        <v>137</v>
      </c>
      <c r="F129" s="11">
        <v>7.8</v>
      </c>
      <c r="G129" s="11">
        <v>65.6788</v>
      </c>
      <c r="H129" s="11">
        <v>3.82</v>
      </c>
      <c r="I129" s="12">
        <f>F129+G129+H129</f>
        <v>77.2988</v>
      </c>
      <c r="J129" s="8">
        <v>19</v>
      </c>
      <c r="K129" s="9" t="s">
        <v>138</v>
      </c>
      <c r="L129" s="13">
        <f t="shared" si="9"/>
        <v>0.633333333333333</v>
      </c>
      <c r="M129" s="9" t="s">
        <v>224</v>
      </c>
      <c r="N129" s="14" t="s">
        <v>140</v>
      </c>
      <c r="O129" s="15">
        <f t="shared" si="10"/>
        <v>0.693548387096774</v>
      </c>
      <c r="P129" s="8"/>
    </row>
    <row r="130" ht="20" customHeight="1" spans="1:16">
      <c r="A130" s="8">
        <v>127</v>
      </c>
      <c r="B130" s="9">
        <v>2018011864</v>
      </c>
      <c r="C130" s="9" t="s">
        <v>225</v>
      </c>
      <c r="D130" s="9">
        <v>2018</v>
      </c>
      <c r="E130" s="10" t="s">
        <v>137</v>
      </c>
      <c r="F130" s="11">
        <v>7.8</v>
      </c>
      <c r="G130" s="11">
        <v>65.333</v>
      </c>
      <c r="H130" s="11">
        <v>4.08</v>
      </c>
      <c r="I130" s="12">
        <f>F130+G130+H130</f>
        <v>77.213</v>
      </c>
      <c r="J130" s="8">
        <v>20</v>
      </c>
      <c r="K130" s="9" t="s">
        <v>138</v>
      </c>
      <c r="L130" s="13">
        <f t="shared" si="9"/>
        <v>0.666666666666667</v>
      </c>
      <c r="M130" s="9" t="s">
        <v>226</v>
      </c>
      <c r="N130" s="14" t="s">
        <v>140</v>
      </c>
      <c r="O130" s="15">
        <f t="shared" si="10"/>
        <v>0.709677419354839</v>
      </c>
      <c r="P130" s="8"/>
    </row>
    <row r="131" ht="20" customHeight="1" spans="1:16">
      <c r="A131" s="8">
        <v>128</v>
      </c>
      <c r="B131" s="9">
        <v>2018011869</v>
      </c>
      <c r="C131" s="9" t="s">
        <v>227</v>
      </c>
      <c r="D131" s="9">
        <v>2018</v>
      </c>
      <c r="E131" s="10" t="s">
        <v>137</v>
      </c>
      <c r="F131" s="11">
        <v>7.8</v>
      </c>
      <c r="G131" s="11">
        <v>64.876</v>
      </c>
      <c r="H131" s="11">
        <v>4</v>
      </c>
      <c r="I131" s="12">
        <v>76.676</v>
      </c>
      <c r="J131" s="8">
        <v>21</v>
      </c>
      <c r="K131" s="9" t="s">
        <v>138</v>
      </c>
      <c r="L131" s="13">
        <f t="shared" si="9"/>
        <v>0.7</v>
      </c>
      <c r="M131" s="9" t="s">
        <v>228</v>
      </c>
      <c r="N131" s="14" t="s">
        <v>140</v>
      </c>
      <c r="O131" s="15">
        <f t="shared" si="10"/>
        <v>0.725806451612903</v>
      </c>
      <c r="P131" s="8"/>
    </row>
    <row r="132" ht="20" customHeight="1" spans="1:16">
      <c r="A132" s="8">
        <v>129</v>
      </c>
      <c r="B132" s="9">
        <v>2018011796</v>
      </c>
      <c r="C132" s="9" t="s">
        <v>229</v>
      </c>
      <c r="D132" s="9">
        <v>2018</v>
      </c>
      <c r="E132" s="10" t="s">
        <v>137</v>
      </c>
      <c r="F132" s="11">
        <v>7.9</v>
      </c>
      <c r="G132" s="11">
        <v>64.12</v>
      </c>
      <c r="H132" s="11">
        <v>4.42</v>
      </c>
      <c r="I132" s="12">
        <f>F132+G132+H132</f>
        <v>76.44</v>
      </c>
      <c r="J132" s="8">
        <v>22</v>
      </c>
      <c r="K132" s="9" t="s">
        <v>138</v>
      </c>
      <c r="L132" s="13">
        <f t="shared" si="9"/>
        <v>0.733333333333333</v>
      </c>
      <c r="M132" s="9" t="s">
        <v>230</v>
      </c>
      <c r="N132" s="14" t="s">
        <v>140</v>
      </c>
      <c r="O132" s="15">
        <f t="shared" si="10"/>
        <v>0.741935483870968</v>
      </c>
      <c r="P132" s="8"/>
    </row>
    <row r="133" ht="20" customHeight="1" spans="1:16">
      <c r="A133" s="8">
        <v>130</v>
      </c>
      <c r="B133" s="9">
        <v>2018011835</v>
      </c>
      <c r="C133" s="9" t="s">
        <v>231</v>
      </c>
      <c r="D133" s="9">
        <v>2018</v>
      </c>
      <c r="E133" s="10" t="s">
        <v>144</v>
      </c>
      <c r="F133" s="11">
        <v>7.8</v>
      </c>
      <c r="G133" s="11">
        <v>64.24</v>
      </c>
      <c r="H133" s="11">
        <v>3.9</v>
      </c>
      <c r="I133" s="12">
        <v>75.94</v>
      </c>
      <c r="J133" s="8">
        <v>25</v>
      </c>
      <c r="K133" s="9">
        <v>32</v>
      </c>
      <c r="L133" s="13">
        <f t="shared" si="9"/>
        <v>0.78125</v>
      </c>
      <c r="M133" s="9" t="s">
        <v>232</v>
      </c>
      <c r="N133" s="14" t="s">
        <v>140</v>
      </c>
      <c r="O133" s="15">
        <f t="shared" si="10"/>
        <v>0.758064516129032</v>
      </c>
      <c r="P133" s="8"/>
    </row>
    <row r="134" ht="20" customHeight="1" spans="1:16">
      <c r="A134" s="8">
        <v>131</v>
      </c>
      <c r="B134" s="9">
        <v>2018011805</v>
      </c>
      <c r="C134" s="9" t="s">
        <v>233</v>
      </c>
      <c r="D134" s="9">
        <v>2018</v>
      </c>
      <c r="E134" s="10" t="s">
        <v>144</v>
      </c>
      <c r="F134" s="11">
        <v>7.8</v>
      </c>
      <c r="G134" s="11">
        <v>63.91</v>
      </c>
      <c r="H134" s="11">
        <v>4.028</v>
      </c>
      <c r="I134" s="12">
        <v>75.738</v>
      </c>
      <c r="J134" s="8">
        <v>26</v>
      </c>
      <c r="K134" s="9">
        <v>32</v>
      </c>
      <c r="L134" s="13">
        <f t="shared" si="9"/>
        <v>0.8125</v>
      </c>
      <c r="M134" s="9" t="s">
        <v>234</v>
      </c>
      <c r="N134" s="14" t="s">
        <v>140</v>
      </c>
      <c r="O134" s="15">
        <f t="shared" si="10"/>
        <v>0.774193548387097</v>
      </c>
      <c r="P134" s="8"/>
    </row>
    <row r="135" ht="20" customHeight="1" spans="1:16">
      <c r="A135" s="8">
        <v>132</v>
      </c>
      <c r="B135" s="9">
        <v>2018011800</v>
      </c>
      <c r="C135" s="9" t="s">
        <v>235</v>
      </c>
      <c r="D135" s="9">
        <v>2018</v>
      </c>
      <c r="E135" s="10" t="s">
        <v>144</v>
      </c>
      <c r="F135" s="11">
        <v>7.8</v>
      </c>
      <c r="G135" s="11">
        <v>63.59</v>
      </c>
      <c r="H135" s="11">
        <v>4.286</v>
      </c>
      <c r="I135" s="12">
        <v>75.676</v>
      </c>
      <c r="J135" s="8">
        <v>27</v>
      </c>
      <c r="K135" s="9">
        <v>32</v>
      </c>
      <c r="L135" s="13">
        <f t="shared" si="9"/>
        <v>0.84375</v>
      </c>
      <c r="M135" s="9" t="s">
        <v>236</v>
      </c>
      <c r="N135" s="14" t="s">
        <v>140</v>
      </c>
      <c r="O135" s="15">
        <f t="shared" si="10"/>
        <v>0.790322580645161</v>
      </c>
      <c r="P135" s="8"/>
    </row>
    <row r="136" ht="20" customHeight="1" spans="1:16">
      <c r="A136" s="8">
        <v>133</v>
      </c>
      <c r="B136" s="9">
        <v>2018011859</v>
      </c>
      <c r="C136" s="9" t="s">
        <v>237</v>
      </c>
      <c r="D136" s="9">
        <v>2018</v>
      </c>
      <c r="E136" s="10" t="s">
        <v>137</v>
      </c>
      <c r="F136" s="11">
        <v>7.8</v>
      </c>
      <c r="G136" s="11">
        <v>62.2436</v>
      </c>
      <c r="H136" s="11">
        <v>4.75</v>
      </c>
      <c r="I136" s="12">
        <f>F136+G136+H136</f>
        <v>74.7936</v>
      </c>
      <c r="J136" s="8">
        <v>23</v>
      </c>
      <c r="K136" s="9" t="s">
        <v>138</v>
      </c>
      <c r="L136" s="13">
        <f t="shared" si="9"/>
        <v>0.766666666666667</v>
      </c>
      <c r="M136" s="9" t="s">
        <v>238</v>
      </c>
      <c r="N136" s="14" t="s">
        <v>140</v>
      </c>
      <c r="O136" s="15">
        <f t="shared" si="10"/>
        <v>0.806451612903226</v>
      </c>
      <c r="P136" s="8"/>
    </row>
    <row r="137" ht="20" customHeight="1" spans="1:16">
      <c r="A137" s="8">
        <v>134</v>
      </c>
      <c r="B137" s="9">
        <v>2018011856</v>
      </c>
      <c r="C137" s="9" t="s">
        <v>239</v>
      </c>
      <c r="D137" s="9">
        <v>2018</v>
      </c>
      <c r="E137" s="10" t="s">
        <v>137</v>
      </c>
      <c r="F137" s="11">
        <v>7.8</v>
      </c>
      <c r="G137" s="11">
        <v>62.3864</v>
      </c>
      <c r="H137" s="11">
        <v>4.13</v>
      </c>
      <c r="I137" s="12">
        <f>F137+G137+H137</f>
        <v>74.3164</v>
      </c>
      <c r="J137" s="8">
        <v>24</v>
      </c>
      <c r="K137" s="9" t="s">
        <v>138</v>
      </c>
      <c r="L137" s="13">
        <f t="shared" si="9"/>
        <v>0.8</v>
      </c>
      <c r="M137" s="9" t="s">
        <v>240</v>
      </c>
      <c r="N137" s="14" t="s">
        <v>140</v>
      </c>
      <c r="O137" s="15">
        <f t="shared" si="10"/>
        <v>0.82258064516129</v>
      </c>
      <c r="P137" s="8"/>
    </row>
    <row r="138" ht="20" customHeight="1" spans="1:16">
      <c r="A138" s="8">
        <v>135</v>
      </c>
      <c r="B138" s="9">
        <v>2018011868</v>
      </c>
      <c r="C138" s="9" t="s">
        <v>241</v>
      </c>
      <c r="D138" s="9">
        <v>2018</v>
      </c>
      <c r="E138" s="10" t="s">
        <v>137</v>
      </c>
      <c r="F138" s="11">
        <v>7.9</v>
      </c>
      <c r="G138" s="11">
        <v>62.062</v>
      </c>
      <c r="H138" s="11">
        <v>4.19</v>
      </c>
      <c r="I138" s="12">
        <f>F138+G138+H138</f>
        <v>74.152</v>
      </c>
      <c r="J138" s="8">
        <v>25</v>
      </c>
      <c r="K138" s="9" t="s">
        <v>138</v>
      </c>
      <c r="L138" s="13">
        <f t="shared" si="9"/>
        <v>0.833333333333333</v>
      </c>
      <c r="M138" s="9" t="s">
        <v>242</v>
      </c>
      <c r="N138" s="14" t="s">
        <v>140</v>
      </c>
      <c r="O138" s="15">
        <f t="shared" si="10"/>
        <v>0.838709677419355</v>
      </c>
      <c r="P138" s="8"/>
    </row>
    <row r="139" ht="20" customHeight="1" spans="1:16">
      <c r="A139" s="8">
        <v>136</v>
      </c>
      <c r="B139" s="9">
        <v>2018011809</v>
      </c>
      <c r="C139" s="9" t="s">
        <v>243</v>
      </c>
      <c r="D139" s="9">
        <v>2018</v>
      </c>
      <c r="E139" s="10" t="s">
        <v>144</v>
      </c>
      <c r="F139" s="11">
        <v>7.9</v>
      </c>
      <c r="G139" s="11">
        <v>62.29</v>
      </c>
      <c r="H139" s="11">
        <v>3.85</v>
      </c>
      <c r="I139" s="12">
        <v>74.04</v>
      </c>
      <c r="J139" s="8">
        <v>28</v>
      </c>
      <c r="K139" s="9">
        <v>32</v>
      </c>
      <c r="L139" s="13">
        <f t="shared" si="9"/>
        <v>0.875</v>
      </c>
      <c r="M139" s="9" t="s">
        <v>244</v>
      </c>
      <c r="N139" s="14" t="s">
        <v>140</v>
      </c>
      <c r="O139" s="15">
        <f t="shared" si="10"/>
        <v>0.854838709677419</v>
      </c>
      <c r="P139" s="8"/>
    </row>
    <row r="140" ht="20" customHeight="1" spans="1:16">
      <c r="A140" s="8">
        <v>137</v>
      </c>
      <c r="B140" s="9">
        <v>2018011808</v>
      </c>
      <c r="C140" s="9" t="s">
        <v>245</v>
      </c>
      <c r="D140" s="9">
        <v>2018</v>
      </c>
      <c r="E140" s="10" t="s">
        <v>137</v>
      </c>
      <c r="F140" s="11">
        <v>7.8</v>
      </c>
      <c r="G140" s="11">
        <v>61.36</v>
      </c>
      <c r="H140" s="11">
        <v>4.18</v>
      </c>
      <c r="I140" s="12">
        <f>F140+G140+H140</f>
        <v>73.34</v>
      </c>
      <c r="J140" s="8">
        <v>26</v>
      </c>
      <c r="K140" s="9" t="s">
        <v>138</v>
      </c>
      <c r="L140" s="13">
        <f t="shared" si="9"/>
        <v>0.866666666666667</v>
      </c>
      <c r="M140" s="9" t="s">
        <v>246</v>
      </c>
      <c r="N140" s="14" t="s">
        <v>140</v>
      </c>
      <c r="O140" s="15">
        <f t="shared" si="10"/>
        <v>0.870967741935484</v>
      </c>
      <c r="P140" s="8"/>
    </row>
    <row r="141" ht="20" customHeight="1" spans="1:16">
      <c r="A141" s="8">
        <v>138</v>
      </c>
      <c r="B141" s="9">
        <v>2018011836</v>
      </c>
      <c r="C141" s="9" t="s">
        <v>247</v>
      </c>
      <c r="D141" s="9">
        <v>2018</v>
      </c>
      <c r="E141" s="10" t="s">
        <v>144</v>
      </c>
      <c r="F141" s="11">
        <v>7.8</v>
      </c>
      <c r="G141" s="11">
        <v>61.3</v>
      </c>
      <c r="H141" s="11">
        <v>3.86</v>
      </c>
      <c r="I141" s="12">
        <v>72.96</v>
      </c>
      <c r="J141" s="8">
        <v>29</v>
      </c>
      <c r="K141" s="9">
        <v>32</v>
      </c>
      <c r="L141" s="13">
        <f t="shared" si="9"/>
        <v>0.90625</v>
      </c>
      <c r="M141" s="9" t="s">
        <v>248</v>
      </c>
      <c r="N141" s="14" t="s">
        <v>140</v>
      </c>
      <c r="O141" s="15">
        <f t="shared" si="10"/>
        <v>0.887096774193548</v>
      </c>
      <c r="P141" s="8"/>
    </row>
    <row r="142" ht="20" customHeight="1" spans="1:16">
      <c r="A142" s="8">
        <v>139</v>
      </c>
      <c r="B142" s="9">
        <v>2018011974</v>
      </c>
      <c r="C142" s="9" t="s">
        <v>249</v>
      </c>
      <c r="D142" s="9">
        <v>2018</v>
      </c>
      <c r="E142" s="10" t="s">
        <v>144</v>
      </c>
      <c r="F142" s="11">
        <v>7.8</v>
      </c>
      <c r="G142" s="11">
        <v>60.2692</v>
      </c>
      <c r="H142" s="11">
        <v>4.262</v>
      </c>
      <c r="I142" s="12">
        <v>72.3312</v>
      </c>
      <c r="J142" s="8">
        <v>30</v>
      </c>
      <c r="K142" s="9">
        <v>32</v>
      </c>
      <c r="L142" s="13">
        <f t="shared" si="9"/>
        <v>0.9375</v>
      </c>
      <c r="M142" s="9" t="s">
        <v>250</v>
      </c>
      <c r="N142" s="14" t="s">
        <v>140</v>
      </c>
      <c r="O142" s="15">
        <f t="shared" si="10"/>
        <v>0.903225806451613</v>
      </c>
      <c r="P142" s="8"/>
    </row>
    <row r="143" ht="20" customHeight="1" spans="1:16">
      <c r="A143" s="8">
        <v>140</v>
      </c>
      <c r="B143" s="9">
        <v>2018011799</v>
      </c>
      <c r="C143" s="9" t="s">
        <v>251</v>
      </c>
      <c r="D143" s="9">
        <v>2018</v>
      </c>
      <c r="E143" s="10" t="s">
        <v>137</v>
      </c>
      <c r="F143" s="11">
        <v>7.8</v>
      </c>
      <c r="G143" s="11">
        <v>60.0976</v>
      </c>
      <c r="H143" s="11">
        <v>3.81</v>
      </c>
      <c r="I143" s="12">
        <f>F143+G143+H143</f>
        <v>71.7076</v>
      </c>
      <c r="J143" s="8">
        <v>27</v>
      </c>
      <c r="K143" s="9" t="s">
        <v>138</v>
      </c>
      <c r="L143" s="13">
        <f t="shared" si="9"/>
        <v>0.9</v>
      </c>
      <c r="M143" s="9" t="s">
        <v>252</v>
      </c>
      <c r="N143" s="14" t="s">
        <v>140</v>
      </c>
      <c r="O143" s="15">
        <f t="shared" si="10"/>
        <v>0.919354838709677</v>
      </c>
      <c r="P143" s="8"/>
    </row>
    <row r="144" ht="20" customHeight="1" spans="1:16">
      <c r="A144" s="8">
        <v>141</v>
      </c>
      <c r="B144" s="9">
        <v>2016011428</v>
      </c>
      <c r="C144" s="9" t="s">
        <v>253</v>
      </c>
      <c r="D144" s="9">
        <v>2018</v>
      </c>
      <c r="E144" s="10" t="s">
        <v>144</v>
      </c>
      <c r="F144" s="11">
        <v>7.8</v>
      </c>
      <c r="G144" s="11">
        <v>59.71</v>
      </c>
      <c r="H144" s="11">
        <v>4.082</v>
      </c>
      <c r="I144" s="12">
        <v>71.592</v>
      </c>
      <c r="J144" s="8">
        <v>31</v>
      </c>
      <c r="K144" s="9">
        <v>32</v>
      </c>
      <c r="L144" s="13">
        <f t="shared" si="9"/>
        <v>0.96875</v>
      </c>
      <c r="M144" s="9" t="s">
        <v>254</v>
      </c>
      <c r="N144" s="14" t="s">
        <v>140</v>
      </c>
      <c r="O144" s="15">
        <f t="shared" si="10"/>
        <v>0.935483870967742</v>
      </c>
      <c r="P144" s="8"/>
    </row>
    <row r="145" ht="20" customHeight="1" spans="1:16">
      <c r="A145" s="8">
        <v>142</v>
      </c>
      <c r="B145" s="9">
        <v>2018010246</v>
      </c>
      <c r="C145" s="9" t="s">
        <v>255</v>
      </c>
      <c r="D145" s="9">
        <v>2018</v>
      </c>
      <c r="E145" s="10" t="s">
        <v>137</v>
      </c>
      <c r="F145" s="11">
        <v>7.8</v>
      </c>
      <c r="G145" s="11">
        <v>59.32</v>
      </c>
      <c r="H145" s="11">
        <v>3.83</v>
      </c>
      <c r="I145" s="12">
        <f>F145+G145+H145</f>
        <v>70.95</v>
      </c>
      <c r="J145" s="8">
        <v>28</v>
      </c>
      <c r="K145" s="9" t="s">
        <v>138</v>
      </c>
      <c r="L145" s="13">
        <f t="shared" si="9"/>
        <v>0.933333333333333</v>
      </c>
      <c r="M145" s="9" t="s">
        <v>256</v>
      </c>
      <c r="N145" s="14" t="s">
        <v>140</v>
      </c>
      <c r="O145" s="15">
        <f t="shared" si="10"/>
        <v>0.951612903225806</v>
      </c>
      <c r="P145" s="8"/>
    </row>
    <row r="146" ht="20" customHeight="1" spans="1:16">
      <c r="A146" s="8">
        <v>143</v>
      </c>
      <c r="B146" s="9">
        <v>2018011797</v>
      </c>
      <c r="C146" s="9" t="s">
        <v>257</v>
      </c>
      <c r="D146" s="9">
        <v>2018</v>
      </c>
      <c r="E146" s="10" t="s">
        <v>137</v>
      </c>
      <c r="F146" s="11">
        <v>7.8</v>
      </c>
      <c r="G146" s="11">
        <v>60.77</v>
      </c>
      <c r="H146" s="11">
        <v>2</v>
      </c>
      <c r="I146" s="12">
        <f>F146+G146+H146</f>
        <v>70.57</v>
      </c>
      <c r="J146" s="8">
        <v>29</v>
      </c>
      <c r="K146" s="9" t="s">
        <v>138</v>
      </c>
      <c r="L146" s="13">
        <f t="shared" si="9"/>
        <v>0.966666666666667</v>
      </c>
      <c r="M146" s="9" t="s">
        <v>258</v>
      </c>
      <c r="N146" s="14" t="s">
        <v>140</v>
      </c>
      <c r="O146" s="15">
        <f t="shared" si="10"/>
        <v>0.967741935483871</v>
      </c>
      <c r="P146" s="8"/>
    </row>
    <row r="147" ht="20" customHeight="1" spans="1:16">
      <c r="A147" s="8">
        <v>144</v>
      </c>
      <c r="B147" s="9">
        <v>2018011814</v>
      </c>
      <c r="C147" s="9" t="s">
        <v>259</v>
      </c>
      <c r="D147" s="9">
        <v>2018</v>
      </c>
      <c r="E147" s="10" t="s">
        <v>137</v>
      </c>
      <c r="F147" s="11">
        <v>7.8</v>
      </c>
      <c r="G147" s="11">
        <v>57.738</v>
      </c>
      <c r="H147" s="11">
        <v>4.1</v>
      </c>
      <c r="I147" s="12">
        <f>F147+G147+H147</f>
        <v>69.638</v>
      </c>
      <c r="J147" s="8">
        <v>30</v>
      </c>
      <c r="K147" s="9" t="s">
        <v>138</v>
      </c>
      <c r="L147" s="13">
        <f t="shared" si="9"/>
        <v>1</v>
      </c>
      <c r="M147" s="9" t="s">
        <v>260</v>
      </c>
      <c r="N147" s="14" t="s">
        <v>140</v>
      </c>
      <c r="O147" s="15">
        <f t="shared" si="10"/>
        <v>0.983870967741935</v>
      </c>
      <c r="P147" s="8"/>
    </row>
    <row r="148" ht="20" customHeight="1" spans="1:16">
      <c r="A148" s="8">
        <v>145</v>
      </c>
      <c r="B148" s="9">
        <v>2018011830</v>
      </c>
      <c r="C148" s="9" t="s">
        <v>261</v>
      </c>
      <c r="D148" s="9">
        <v>2018</v>
      </c>
      <c r="E148" s="10" t="s">
        <v>144</v>
      </c>
      <c r="F148" s="11">
        <v>7.8</v>
      </c>
      <c r="G148" s="11">
        <v>48.88</v>
      </c>
      <c r="H148" s="11">
        <v>3.83</v>
      </c>
      <c r="I148" s="12">
        <v>60.51</v>
      </c>
      <c r="J148" s="8">
        <v>32</v>
      </c>
      <c r="K148" s="9">
        <v>32</v>
      </c>
      <c r="L148" s="13">
        <f t="shared" si="9"/>
        <v>1</v>
      </c>
      <c r="M148" s="9" t="s">
        <v>140</v>
      </c>
      <c r="N148" s="14" t="s">
        <v>140</v>
      </c>
      <c r="O148" s="15">
        <f t="shared" si="10"/>
        <v>1</v>
      </c>
      <c r="P148" s="8"/>
    </row>
    <row r="149" ht="20" customHeight="1" spans="1:16">
      <c r="A149" s="8">
        <v>146</v>
      </c>
      <c r="B149" s="9">
        <v>2018011924</v>
      </c>
      <c r="C149" s="9" t="s">
        <v>262</v>
      </c>
      <c r="D149" s="9">
        <v>2018</v>
      </c>
      <c r="E149" s="10" t="s">
        <v>263</v>
      </c>
      <c r="F149" s="11">
        <v>7.5</v>
      </c>
      <c r="G149" s="11">
        <v>75.22</v>
      </c>
      <c r="H149" s="11">
        <v>7.29</v>
      </c>
      <c r="I149" s="12">
        <f t="shared" ref="I149:I176" si="11">F149+G149+H149</f>
        <v>90.01</v>
      </c>
      <c r="J149" s="8">
        <v>1</v>
      </c>
      <c r="K149" s="9">
        <v>28</v>
      </c>
      <c r="L149" s="13">
        <f t="shared" ref="L149:L176" si="12">J149/28</f>
        <v>0.0357142857142857</v>
      </c>
      <c r="M149" s="9">
        <v>1</v>
      </c>
      <c r="N149" s="14">
        <v>28</v>
      </c>
      <c r="O149" s="15">
        <f t="shared" ref="O149:O176" si="13">M149/28</f>
        <v>0.0357142857142857</v>
      </c>
      <c r="P149" s="8"/>
    </row>
    <row r="150" ht="20" customHeight="1" spans="1:16">
      <c r="A150" s="8">
        <v>147</v>
      </c>
      <c r="B150" s="9">
        <v>2018011946</v>
      </c>
      <c r="C150" s="9" t="s">
        <v>264</v>
      </c>
      <c r="D150" s="9">
        <v>2018</v>
      </c>
      <c r="E150" s="10" t="s">
        <v>263</v>
      </c>
      <c r="F150" s="11">
        <v>8.05</v>
      </c>
      <c r="G150" s="11">
        <v>75.06</v>
      </c>
      <c r="H150" s="11">
        <v>4.21</v>
      </c>
      <c r="I150" s="12">
        <f t="shared" si="11"/>
        <v>87.32</v>
      </c>
      <c r="J150" s="8">
        <v>2</v>
      </c>
      <c r="K150" s="9">
        <v>28</v>
      </c>
      <c r="L150" s="13">
        <f t="shared" si="12"/>
        <v>0.0714285714285714</v>
      </c>
      <c r="M150" s="9">
        <v>2</v>
      </c>
      <c r="N150" s="14">
        <v>28</v>
      </c>
      <c r="O150" s="15">
        <f t="shared" si="13"/>
        <v>0.0714285714285714</v>
      </c>
      <c r="P150" s="8"/>
    </row>
    <row r="151" ht="20" customHeight="1" spans="1:16">
      <c r="A151" s="8">
        <v>148</v>
      </c>
      <c r="B151" s="9">
        <v>2018011940</v>
      </c>
      <c r="C151" s="9" t="s">
        <v>265</v>
      </c>
      <c r="D151" s="9">
        <v>2018</v>
      </c>
      <c r="E151" s="10" t="s">
        <v>263</v>
      </c>
      <c r="F151" s="11">
        <v>7.65</v>
      </c>
      <c r="G151" s="11">
        <v>73.13</v>
      </c>
      <c r="H151" s="11">
        <v>6.51</v>
      </c>
      <c r="I151" s="12">
        <f t="shared" si="11"/>
        <v>87.29</v>
      </c>
      <c r="J151" s="8">
        <v>3</v>
      </c>
      <c r="K151" s="9">
        <v>28</v>
      </c>
      <c r="L151" s="13">
        <f t="shared" si="12"/>
        <v>0.107142857142857</v>
      </c>
      <c r="M151" s="9">
        <v>3</v>
      </c>
      <c r="N151" s="14">
        <v>28</v>
      </c>
      <c r="O151" s="15">
        <f t="shared" si="13"/>
        <v>0.107142857142857</v>
      </c>
      <c r="P151" s="8"/>
    </row>
    <row r="152" ht="20" customHeight="1" spans="1:16">
      <c r="A152" s="8">
        <v>149</v>
      </c>
      <c r="B152" s="9">
        <v>2018011944</v>
      </c>
      <c r="C152" s="9" t="s">
        <v>266</v>
      </c>
      <c r="D152" s="9">
        <v>2018</v>
      </c>
      <c r="E152" s="10" t="s">
        <v>263</v>
      </c>
      <c r="F152" s="11">
        <v>7.91</v>
      </c>
      <c r="G152" s="11">
        <v>74.02</v>
      </c>
      <c r="H152" s="11">
        <v>4.18</v>
      </c>
      <c r="I152" s="12">
        <f t="shared" si="11"/>
        <v>86.11</v>
      </c>
      <c r="J152" s="8">
        <v>4</v>
      </c>
      <c r="K152" s="9">
        <v>28</v>
      </c>
      <c r="L152" s="13">
        <f t="shared" si="12"/>
        <v>0.142857142857143</v>
      </c>
      <c r="M152" s="9">
        <v>4</v>
      </c>
      <c r="N152" s="14">
        <v>28</v>
      </c>
      <c r="O152" s="15">
        <f t="shared" si="13"/>
        <v>0.142857142857143</v>
      </c>
      <c r="P152" s="8"/>
    </row>
    <row r="153" ht="20" customHeight="1" spans="1:16">
      <c r="A153" s="8">
        <v>150</v>
      </c>
      <c r="B153" s="9">
        <v>2018011941</v>
      </c>
      <c r="C153" s="9" t="s">
        <v>267</v>
      </c>
      <c r="D153" s="9">
        <v>2018</v>
      </c>
      <c r="E153" s="10" t="s">
        <v>263</v>
      </c>
      <c r="F153" s="11">
        <v>8.9</v>
      </c>
      <c r="G153" s="11">
        <v>72.03</v>
      </c>
      <c r="H153" s="11">
        <v>4.68</v>
      </c>
      <c r="I153" s="12">
        <f t="shared" si="11"/>
        <v>85.61</v>
      </c>
      <c r="J153" s="8">
        <v>5</v>
      </c>
      <c r="K153" s="9">
        <v>28</v>
      </c>
      <c r="L153" s="13">
        <f t="shared" si="12"/>
        <v>0.178571428571429</v>
      </c>
      <c r="M153" s="9">
        <v>5</v>
      </c>
      <c r="N153" s="14">
        <v>28</v>
      </c>
      <c r="O153" s="15">
        <f t="shared" si="13"/>
        <v>0.178571428571429</v>
      </c>
      <c r="P153" s="8"/>
    </row>
    <row r="154" ht="20" customHeight="1" spans="1:16">
      <c r="A154" s="8">
        <v>151</v>
      </c>
      <c r="B154" s="9">
        <v>2018011932</v>
      </c>
      <c r="C154" s="9" t="s">
        <v>268</v>
      </c>
      <c r="D154" s="9">
        <v>2018</v>
      </c>
      <c r="E154" s="10" t="s">
        <v>263</v>
      </c>
      <c r="F154" s="11">
        <v>7</v>
      </c>
      <c r="G154" s="11">
        <v>73.78</v>
      </c>
      <c r="H154" s="11">
        <v>4</v>
      </c>
      <c r="I154" s="12">
        <f t="shared" si="11"/>
        <v>84.78</v>
      </c>
      <c r="J154" s="8">
        <v>6</v>
      </c>
      <c r="K154" s="9">
        <v>28</v>
      </c>
      <c r="L154" s="13">
        <f t="shared" si="12"/>
        <v>0.214285714285714</v>
      </c>
      <c r="M154" s="9">
        <v>6</v>
      </c>
      <c r="N154" s="14">
        <v>28</v>
      </c>
      <c r="O154" s="15">
        <f t="shared" si="13"/>
        <v>0.214285714285714</v>
      </c>
      <c r="P154" s="8"/>
    </row>
    <row r="155" ht="20" customHeight="1" spans="1:16">
      <c r="A155" s="8">
        <v>152</v>
      </c>
      <c r="B155" s="9">
        <v>2018011909</v>
      </c>
      <c r="C155" s="9" t="s">
        <v>269</v>
      </c>
      <c r="D155" s="9">
        <v>2018</v>
      </c>
      <c r="E155" s="10" t="s">
        <v>263</v>
      </c>
      <c r="F155" s="11">
        <v>7.3</v>
      </c>
      <c r="G155" s="11">
        <v>72.9</v>
      </c>
      <c r="H155" s="11">
        <v>4.31</v>
      </c>
      <c r="I155" s="12">
        <f t="shared" si="11"/>
        <v>84.51</v>
      </c>
      <c r="J155" s="8">
        <v>7</v>
      </c>
      <c r="K155" s="9">
        <v>28</v>
      </c>
      <c r="L155" s="13">
        <f t="shared" si="12"/>
        <v>0.25</v>
      </c>
      <c r="M155" s="9">
        <v>7</v>
      </c>
      <c r="N155" s="14">
        <v>28</v>
      </c>
      <c r="O155" s="15">
        <f t="shared" si="13"/>
        <v>0.25</v>
      </c>
      <c r="P155" s="8"/>
    </row>
    <row r="156" ht="20" customHeight="1" spans="1:16">
      <c r="A156" s="8">
        <v>153</v>
      </c>
      <c r="B156" s="9">
        <v>2018011930</v>
      </c>
      <c r="C156" s="9" t="s">
        <v>270</v>
      </c>
      <c r="D156" s="9">
        <v>2018</v>
      </c>
      <c r="E156" s="10" t="s">
        <v>263</v>
      </c>
      <c r="F156" s="11">
        <v>7.3</v>
      </c>
      <c r="G156" s="11">
        <v>70.8</v>
      </c>
      <c r="H156" s="11">
        <v>4.64</v>
      </c>
      <c r="I156" s="12">
        <f t="shared" si="11"/>
        <v>82.74</v>
      </c>
      <c r="J156" s="8">
        <v>8</v>
      </c>
      <c r="K156" s="9">
        <v>28</v>
      </c>
      <c r="L156" s="13">
        <f t="shared" si="12"/>
        <v>0.285714285714286</v>
      </c>
      <c r="M156" s="9">
        <v>8</v>
      </c>
      <c r="N156" s="14">
        <v>28</v>
      </c>
      <c r="O156" s="15">
        <f t="shared" si="13"/>
        <v>0.285714285714286</v>
      </c>
      <c r="P156" s="8"/>
    </row>
    <row r="157" ht="20" customHeight="1" spans="1:16">
      <c r="A157" s="8">
        <v>154</v>
      </c>
      <c r="B157" s="9">
        <v>2018011938</v>
      </c>
      <c r="C157" s="9" t="s">
        <v>271</v>
      </c>
      <c r="D157" s="9">
        <v>2018</v>
      </c>
      <c r="E157" s="10" t="s">
        <v>263</v>
      </c>
      <c r="F157" s="11">
        <v>7.6</v>
      </c>
      <c r="G157" s="11">
        <v>70.7</v>
      </c>
      <c r="H157" s="11">
        <v>4.05</v>
      </c>
      <c r="I157" s="12">
        <f t="shared" si="11"/>
        <v>82.35</v>
      </c>
      <c r="J157" s="8">
        <v>9</v>
      </c>
      <c r="K157" s="9">
        <v>28</v>
      </c>
      <c r="L157" s="13">
        <f t="shared" si="12"/>
        <v>0.321428571428571</v>
      </c>
      <c r="M157" s="9">
        <v>9</v>
      </c>
      <c r="N157" s="14">
        <v>28</v>
      </c>
      <c r="O157" s="15">
        <f t="shared" si="13"/>
        <v>0.321428571428571</v>
      </c>
      <c r="P157" s="8"/>
    </row>
    <row r="158" ht="20" customHeight="1" spans="1:16">
      <c r="A158" s="8">
        <v>155</v>
      </c>
      <c r="B158" s="9">
        <v>2018011911</v>
      </c>
      <c r="C158" s="9" t="s">
        <v>272</v>
      </c>
      <c r="D158" s="9">
        <v>2018</v>
      </c>
      <c r="E158" s="10" t="s">
        <v>263</v>
      </c>
      <c r="F158" s="11">
        <v>7</v>
      </c>
      <c r="G158" s="11">
        <v>68.57</v>
      </c>
      <c r="H158" s="11">
        <v>6.77</v>
      </c>
      <c r="I158" s="12">
        <f t="shared" si="11"/>
        <v>82.34</v>
      </c>
      <c r="J158" s="8">
        <v>10</v>
      </c>
      <c r="K158" s="9">
        <v>28</v>
      </c>
      <c r="L158" s="13">
        <f t="shared" si="12"/>
        <v>0.357142857142857</v>
      </c>
      <c r="M158" s="9">
        <v>10</v>
      </c>
      <c r="N158" s="14">
        <v>28</v>
      </c>
      <c r="O158" s="15">
        <f t="shared" si="13"/>
        <v>0.357142857142857</v>
      </c>
      <c r="P158" s="8"/>
    </row>
    <row r="159" ht="20" customHeight="1" spans="1:16">
      <c r="A159" s="8">
        <v>156</v>
      </c>
      <c r="B159" s="9">
        <v>2018011886</v>
      </c>
      <c r="C159" s="9" t="s">
        <v>273</v>
      </c>
      <c r="D159" s="9">
        <v>2018</v>
      </c>
      <c r="E159" s="10" t="s">
        <v>263</v>
      </c>
      <c r="F159" s="11">
        <v>7</v>
      </c>
      <c r="G159" s="11">
        <v>70.03</v>
      </c>
      <c r="H159" s="11">
        <v>3.69</v>
      </c>
      <c r="I159" s="12">
        <f t="shared" si="11"/>
        <v>80.72</v>
      </c>
      <c r="J159" s="8">
        <v>11</v>
      </c>
      <c r="K159" s="9">
        <v>28</v>
      </c>
      <c r="L159" s="13">
        <f t="shared" si="12"/>
        <v>0.392857142857143</v>
      </c>
      <c r="M159" s="9">
        <v>11</v>
      </c>
      <c r="N159" s="14">
        <v>28</v>
      </c>
      <c r="O159" s="15">
        <f t="shared" si="13"/>
        <v>0.392857142857143</v>
      </c>
      <c r="P159" s="8"/>
    </row>
    <row r="160" ht="20" customHeight="1" spans="1:16">
      <c r="A160" s="8">
        <v>157</v>
      </c>
      <c r="B160" s="9">
        <v>2018011935</v>
      </c>
      <c r="C160" s="9" t="s">
        <v>274</v>
      </c>
      <c r="D160" s="9">
        <v>2018</v>
      </c>
      <c r="E160" s="10" t="s">
        <v>263</v>
      </c>
      <c r="F160" s="11">
        <v>7.66</v>
      </c>
      <c r="G160" s="11">
        <v>67.95</v>
      </c>
      <c r="H160" s="11">
        <v>4.39</v>
      </c>
      <c r="I160" s="12">
        <f t="shared" si="11"/>
        <v>80</v>
      </c>
      <c r="J160" s="8">
        <v>12</v>
      </c>
      <c r="K160" s="9">
        <v>28</v>
      </c>
      <c r="L160" s="13">
        <f t="shared" si="12"/>
        <v>0.428571428571429</v>
      </c>
      <c r="M160" s="9">
        <v>12</v>
      </c>
      <c r="N160" s="14">
        <v>28</v>
      </c>
      <c r="O160" s="15">
        <f t="shared" si="13"/>
        <v>0.428571428571429</v>
      </c>
      <c r="P160" s="8"/>
    </row>
    <row r="161" ht="20" customHeight="1" spans="1:16">
      <c r="A161" s="8">
        <v>158</v>
      </c>
      <c r="B161" s="9">
        <v>2018011910</v>
      </c>
      <c r="C161" s="9" t="s">
        <v>275</v>
      </c>
      <c r="D161" s="9">
        <v>2018</v>
      </c>
      <c r="E161" s="10" t="s">
        <v>263</v>
      </c>
      <c r="F161" s="11">
        <v>7</v>
      </c>
      <c r="G161" s="11">
        <v>67.88</v>
      </c>
      <c r="H161" s="11">
        <v>3.98</v>
      </c>
      <c r="I161" s="12">
        <f t="shared" si="11"/>
        <v>78.86</v>
      </c>
      <c r="J161" s="8">
        <v>13</v>
      </c>
      <c r="K161" s="9">
        <v>28</v>
      </c>
      <c r="L161" s="13">
        <f t="shared" si="12"/>
        <v>0.464285714285714</v>
      </c>
      <c r="M161" s="9">
        <v>13</v>
      </c>
      <c r="N161" s="14">
        <v>28</v>
      </c>
      <c r="O161" s="15">
        <f t="shared" si="13"/>
        <v>0.464285714285714</v>
      </c>
      <c r="P161" s="8"/>
    </row>
    <row r="162" ht="20" customHeight="1" spans="1:16">
      <c r="A162" s="8">
        <v>159</v>
      </c>
      <c r="B162" s="9">
        <v>2018011934</v>
      </c>
      <c r="C162" s="9" t="s">
        <v>276</v>
      </c>
      <c r="D162" s="9">
        <v>2018</v>
      </c>
      <c r="E162" s="10" t="s">
        <v>263</v>
      </c>
      <c r="F162" s="11">
        <v>7</v>
      </c>
      <c r="G162" s="11">
        <v>66.29</v>
      </c>
      <c r="H162" s="11">
        <v>4.36</v>
      </c>
      <c r="I162" s="12">
        <f t="shared" si="11"/>
        <v>77.65</v>
      </c>
      <c r="J162" s="8">
        <v>14</v>
      </c>
      <c r="K162" s="9">
        <v>28</v>
      </c>
      <c r="L162" s="13">
        <f t="shared" si="12"/>
        <v>0.5</v>
      </c>
      <c r="M162" s="9">
        <v>14</v>
      </c>
      <c r="N162" s="14">
        <v>28</v>
      </c>
      <c r="O162" s="15">
        <f t="shared" si="13"/>
        <v>0.5</v>
      </c>
      <c r="P162" s="8"/>
    </row>
    <row r="163" ht="20" customHeight="1" spans="1:16">
      <c r="A163" s="8">
        <v>160</v>
      </c>
      <c r="B163" s="9">
        <v>2018011914</v>
      </c>
      <c r="C163" s="9" t="s">
        <v>277</v>
      </c>
      <c r="D163" s="9">
        <v>2018</v>
      </c>
      <c r="E163" s="10" t="s">
        <v>263</v>
      </c>
      <c r="F163" s="11">
        <v>7</v>
      </c>
      <c r="G163" s="11">
        <v>66.14</v>
      </c>
      <c r="H163" s="11">
        <v>3.86</v>
      </c>
      <c r="I163" s="12">
        <f t="shared" si="11"/>
        <v>77</v>
      </c>
      <c r="J163" s="8">
        <v>15</v>
      </c>
      <c r="K163" s="9">
        <v>28</v>
      </c>
      <c r="L163" s="13">
        <f t="shared" si="12"/>
        <v>0.535714285714286</v>
      </c>
      <c r="M163" s="9">
        <v>15</v>
      </c>
      <c r="N163" s="14">
        <v>28</v>
      </c>
      <c r="O163" s="15">
        <f t="shared" si="13"/>
        <v>0.535714285714286</v>
      </c>
      <c r="P163" s="8"/>
    </row>
    <row r="164" ht="20" customHeight="1" spans="1:16">
      <c r="A164" s="8">
        <v>161</v>
      </c>
      <c r="B164" s="9">
        <v>2018101876</v>
      </c>
      <c r="C164" s="9" t="s">
        <v>278</v>
      </c>
      <c r="D164" s="9">
        <v>2018</v>
      </c>
      <c r="E164" s="10" t="s">
        <v>263</v>
      </c>
      <c r="F164" s="11">
        <v>7.6</v>
      </c>
      <c r="G164" s="11">
        <v>65.35</v>
      </c>
      <c r="H164" s="11">
        <v>3.99</v>
      </c>
      <c r="I164" s="12">
        <f t="shared" si="11"/>
        <v>76.94</v>
      </c>
      <c r="J164" s="8">
        <v>16</v>
      </c>
      <c r="K164" s="9">
        <v>28</v>
      </c>
      <c r="L164" s="13">
        <f t="shared" si="12"/>
        <v>0.571428571428571</v>
      </c>
      <c r="M164" s="9">
        <v>16</v>
      </c>
      <c r="N164" s="14">
        <v>28</v>
      </c>
      <c r="O164" s="15">
        <f t="shared" si="13"/>
        <v>0.571428571428571</v>
      </c>
      <c r="P164" s="8"/>
    </row>
    <row r="165" ht="20" customHeight="1" spans="1:16">
      <c r="A165" s="8">
        <v>162</v>
      </c>
      <c r="B165" s="9">
        <v>2018011943</v>
      </c>
      <c r="C165" s="9" t="s">
        <v>279</v>
      </c>
      <c r="D165" s="9">
        <v>2018</v>
      </c>
      <c r="E165" s="10" t="s">
        <v>263</v>
      </c>
      <c r="F165" s="11">
        <v>7.6</v>
      </c>
      <c r="G165" s="11">
        <v>64.43</v>
      </c>
      <c r="H165" s="11">
        <v>4.17</v>
      </c>
      <c r="I165" s="12">
        <f t="shared" si="11"/>
        <v>76.2</v>
      </c>
      <c r="J165" s="8">
        <v>17</v>
      </c>
      <c r="K165" s="9">
        <v>28</v>
      </c>
      <c r="L165" s="13">
        <f t="shared" si="12"/>
        <v>0.607142857142857</v>
      </c>
      <c r="M165" s="9">
        <v>17</v>
      </c>
      <c r="N165" s="14">
        <v>28</v>
      </c>
      <c r="O165" s="15">
        <f t="shared" si="13"/>
        <v>0.607142857142857</v>
      </c>
      <c r="P165" s="8"/>
    </row>
    <row r="166" ht="20" customHeight="1" spans="1:16">
      <c r="A166" s="8">
        <v>163</v>
      </c>
      <c r="B166" s="9">
        <v>2018011958</v>
      </c>
      <c r="C166" s="9" t="s">
        <v>280</v>
      </c>
      <c r="D166" s="9">
        <v>2018</v>
      </c>
      <c r="E166" s="10" t="s">
        <v>263</v>
      </c>
      <c r="F166" s="11">
        <v>7</v>
      </c>
      <c r="G166" s="11">
        <v>64.53</v>
      </c>
      <c r="H166" s="11">
        <v>4.42</v>
      </c>
      <c r="I166" s="12">
        <f t="shared" si="11"/>
        <v>75.95</v>
      </c>
      <c r="J166" s="8">
        <v>18</v>
      </c>
      <c r="K166" s="9">
        <v>28</v>
      </c>
      <c r="L166" s="13">
        <f t="shared" si="12"/>
        <v>0.642857142857143</v>
      </c>
      <c r="M166" s="9">
        <v>18</v>
      </c>
      <c r="N166" s="14">
        <v>28</v>
      </c>
      <c r="O166" s="15">
        <f t="shared" si="13"/>
        <v>0.642857142857143</v>
      </c>
      <c r="P166" s="8"/>
    </row>
    <row r="167" ht="20" customHeight="1" spans="1:16">
      <c r="A167" s="8">
        <v>164</v>
      </c>
      <c r="B167" s="9">
        <v>2018011898</v>
      </c>
      <c r="C167" s="9" t="s">
        <v>281</v>
      </c>
      <c r="D167" s="9">
        <v>2018</v>
      </c>
      <c r="E167" s="10" t="s">
        <v>263</v>
      </c>
      <c r="F167" s="11">
        <v>7.5</v>
      </c>
      <c r="G167" s="11">
        <v>63.65</v>
      </c>
      <c r="H167" s="11">
        <v>4.25</v>
      </c>
      <c r="I167" s="12">
        <f t="shared" si="11"/>
        <v>75.4</v>
      </c>
      <c r="J167" s="8">
        <v>19</v>
      </c>
      <c r="K167" s="9">
        <v>28</v>
      </c>
      <c r="L167" s="13">
        <f t="shared" si="12"/>
        <v>0.678571428571429</v>
      </c>
      <c r="M167" s="9">
        <v>19</v>
      </c>
      <c r="N167" s="14">
        <v>28</v>
      </c>
      <c r="O167" s="15">
        <f t="shared" si="13"/>
        <v>0.678571428571429</v>
      </c>
      <c r="P167" s="8"/>
    </row>
    <row r="168" ht="20" customHeight="1" spans="1:16">
      <c r="A168" s="8">
        <v>165</v>
      </c>
      <c r="B168" s="9">
        <v>2018011888</v>
      </c>
      <c r="C168" s="9" t="s">
        <v>282</v>
      </c>
      <c r="D168" s="9">
        <v>2018</v>
      </c>
      <c r="E168" s="10" t="s">
        <v>263</v>
      </c>
      <c r="F168" s="11">
        <v>7</v>
      </c>
      <c r="G168" s="11">
        <v>61.13</v>
      </c>
      <c r="H168" s="11">
        <v>4.42</v>
      </c>
      <c r="I168" s="12">
        <f t="shared" si="11"/>
        <v>72.55</v>
      </c>
      <c r="J168" s="8">
        <v>20</v>
      </c>
      <c r="K168" s="9">
        <v>28</v>
      </c>
      <c r="L168" s="13">
        <f t="shared" si="12"/>
        <v>0.714285714285714</v>
      </c>
      <c r="M168" s="9">
        <v>20</v>
      </c>
      <c r="N168" s="14">
        <v>28</v>
      </c>
      <c r="O168" s="15">
        <f t="shared" si="13"/>
        <v>0.714285714285714</v>
      </c>
      <c r="P168" s="8"/>
    </row>
    <row r="169" ht="20" customHeight="1" spans="1:16">
      <c r="A169" s="8">
        <v>166</v>
      </c>
      <c r="B169" s="9">
        <v>2018011916</v>
      </c>
      <c r="C169" s="9" t="s">
        <v>283</v>
      </c>
      <c r="D169" s="9">
        <v>2018</v>
      </c>
      <c r="E169" s="10" t="s">
        <v>263</v>
      </c>
      <c r="F169" s="11">
        <v>7.2</v>
      </c>
      <c r="G169" s="11">
        <v>59.77</v>
      </c>
      <c r="H169" s="11">
        <v>4.61</v>
      </c>
      <c r="I169" s="12">
        <f t="shared" si="11"/>
        <v>71.58</v>
      </c>
      <c r="J169" s="8">
        <v>21</v>
      </c>
      <c r="K169" s="9">
        <v>28</v>
      </c>
      <c r="L169" s="13">
        <f t="shared" si="12"/>
        <v>0.75</v>
      </c>
      <c r="M169" s="9">
        <v>21</v>
      </c>
      <c r="N169" s="14">
        <v>28</v>
      </c>
      <c r="O169" s="15">
        <f t="shared" si="13"/>
        <v>0.75</v>
      </c>
      <c r="P169" s="8"/>
    </row>
    <row r="170" ht="20" customHeight="1" spans="1:16">
      <c r="A170" s="8">
        <v>167</v>
      </c>
      <c r="B170" s="9">
        <v>2018011902</v>
      </c>
      <c r="C170" s="9" t="s">
        <v>284</v>
      </c>
      <c r="D170" s="9">
        <v>2018</v>
      </c>
      <c r="E170" s="10" t="s">
        <v>263</v>
      </c>
      <c r="F170" s="11">
        <v>7</v>
      </c>
      <c r="G170" s="11">
        <v>60.6</v>
      </c>
      <c r="H170" s="11">
        <v>3.7</v>
      </c>
      <c r="I170" s="12">
        <f t="shared" si="11"/>
        <v>71.3</v>
      </c>
      <c r="J170" s="8">
        <v>22</v>
      </c>
      <c r="K170" s="9">
        <v>28</v>
      </c>
      <c r="L170" s="13">
        <f t="shared" si="12"/>
        <v>0.785714285714286</v>
      </c>
      <c r="M170" s="9">
        <v>22</v>
      </c>
      <c r="N170" s="14">
        <v>28</v>
      </c>
      <c r="O170" s="15">
        <f t="shared" si="13"/>
        <v>0.785714285714286</v>
      </c>
      <c r="P170" s="8"/>
    </row>
    <row r="171" ht="20" customHeight="1" spans="1:16">
      <c r="A171" s="8">
        <v>168</v>
      </c>
      <c r="B171" s="9">
        <v>2018011895</v>
      </c>
      <c r="C171" s="9" t="s">
        <v>285</v>
      </c>
      <c r="D171" s="9">
        <v>2018</v>
      </c>
      <c r="E171" s="10" t="s">
        <v>263</v>
      </c>
      <c r="F171" s="11">
        <v>7</v>
      </c>
      <c r="G171" s="11">
        <v>60.06</v>
      </c>
      <c r="H171" s="11">
        <v>4.1</v>
      </c>
      <c r="I171" s="12">
        <f t="shared" si="11"/>
        <v>71.16</v>
      </c>
      <c r="J171" s="8">
        <v>23</v>
      </c>
      <c r="K171" s="9">
        <v>28</v>
      </c>
      <c r="L171" s="13">
        <f t="shared" si="12"/>
        <v>0.821428571428571</v>
      </c>
      <c r="M171" s="9">
        <v>23</v>
      </c>
      <c r="N171" s="14">
        <v>28</v>
      </c>
      <c r="O171" s="15">
        <f t="shared" si="13"/>
        <v>0.821428571428571</v>
      </c>
      <c r="P171" s="8"/>
    </row>
    <row r="172" ht="20" customHeight="1" spans="1:16">
      <c r="A172" s="8">
        <v>169</v>
      </c>
      <c r="B172" s="9">
        <v>2018011897</v>
      </c>
      <c r="C172" s="9" t="s">
        <v>286</v>
      </c>
      <c r="D172" s="9">
        <v>2018</v>
      </c>
      <c r="E172" s="10" t="s">
        <v>263</v>
      </c>
      <c r="F172" s="11">
        <v>7</v>
      </c>
      <c r="G172" s="11">
        <v>58.97</v>
      </c>
      <c r="H172" s="11">
        <v>3.77</v>
      </c>
      <c r="I172" s="12">
        <f t="shared" si="11"/>
        <v>69.74</v>
      </c>
      <c r="J172" s="8">
        <v>24</v>
      </c>
      <c r="K172" s="9">
        <v>28</v>
      </c>
      <c r="L172" s="13">
        <f t="shared" si="12"/>
        <v>0.857142857142857</v>
      </c>
      <c r="M172" s="9">
        <v>24</v>
      </c>
      <c r="N172" s="14">
        <v>28</v>
      </c>
      <c r="O172" s="15">
        <f t="shared" si="13"/>
        <v>0.857142857142857</v>
      </c>
      <c r="P172" s="8"/>
    </row>
    <row r="173" ht="20" customHeight="1" spans="1:16">
      <c r="A173" s="8">
        <v>170</v>
      </c>
      <c r="B173" s="9">
        <v>2016011462</v>
      </c>
      <c r="C173" s="9" t="s">
        <v>287</v>
      </c>
      <c r="D173" s="9">
        <v>2018</v>
      </c>
      <c r="E173" s="10" t="s">
        <v>263</v>
      </c>
      <c r="F173" s="11">
        <v>7</v>
      </c>
      <c r="G173" s="11">
        <v>57.51</v>
      </c>
      <c r="H173" s="11">
        <v>3.97</v>
      </c>
      <c r="I173" s="12">
        <f t="shared" si="11"/>
        <v>68.48</v>
      </c>
      <c r="J173" s="8">
        <v>25</v>
      </c>
      <c r="K173" s="9">
        <v>28</v>
      </c>
      <c r="L173" s="13">
        <f t="shared" si="12"/>
        <v>0.892857142857143</v>
      </c>
      <c r="M173" s="9">
        <v>25</v>
      </c>
      <c r="N173" s="14">
        <v>28</v>
      </c>
      <c r="O173" s="15">
        <f t="shared" si="13"/>
        <v>0.892857142857143</v>
      </c>
      <c r="P173" s="8"/>
    </row>
    <row r="174" ht="20" customHeight="1" spans="1:16">
      <c r="A174" s="8">
        <v>171</v>
      </c>
      <c r="B174" s="9">
        <v>2018011922</v>
      </c>
      <c r="C174" s="9" t="s">
        <v>288</v>
      </c>
      <c r="D174" s="9">
        <v>2018</v>
      </c>
      <c r="E174" s="10" t="s">
        <v>263</v>
      </c>
      <c r="F174" s="11">
        <v>7</v>
      </c>
      <c r="G174" s="11">
        <v>57.4</v>
      </c>
      <c r="H174" s="11">
        <v>4.02</v>
      </c>
      <c r="I174" s="12">
        <f t="shared" si="11"/>
        <v>68.42</v>
      </c>
      <c r="J174" s="8">
        <v>26</v>
      </c>
      <c r="K174" s="9">
        <v>28</v>
      </c>
      <c r="L174" s="13">
        <f t="shared" si="12"/>
        <v>0.928571428571429</v>
      </c>
      <c r="M174" s="9">
        <v>26</v>
      </c>
      <c r="N174" s="14">
        <v>28</v>
      </c>
      <c r="O174" s="15">
        <f t="shared" si="13"/>
        <v>0.928571428571429</v>
      </c>
      <c r="P174" s="8"/>
    </row>
    <row r="175" ht="20" customHeight="1" spans="1:16">
      <c r="A175" s="8">
        <v>172</v>
      </c>
      <c r="B175" s="9">
        <v>2018011936</v>
      </c>
      <c r="C175" s="9" t="s">
        <v>289</v>
      </c>
      <c r="D175" s="9">
        <v>2018</v>
      </c>
      <c r="E175" s="10" t="s">
        <v>263</v>
      </c>
      <c r="F175" s="11">
        <v>7</v>
      </c>
      <c r="G175" s="11">
        <v>55.01</v>
      </c>
      <c r="H175" s="11">
        <v>4.3</v>
      </c>
      <c r="I175" s="12">
        <f t="shared" si="11"/>
        <v>66.31</v>
      </c>
      <c r="J175" s="8">
        <v>27</v>
      </c>
      <c r="K175" s="9">
        <v>28</v>
      </c>
      <c r="L175" s="13">
        <f t="shared" si="12"/>
        <v>0.964285714285714</v>
      </c>
      <c r="M175" s="9">
        <v>27</v>
      </c>
      <c r="N175" s="14">
        <v>28</v>
      </c>
      <c r="O175" s="15">
        <f t="shared" si="13"/>
        <v>0.964285714285714</v>
      </c>
      <c r="P175" s="8"/>
    </row>
    <row r="176" ht="20" customHeight="1" spans="1:16">
      <c r="A176" s="8">
        <v>173</v>
      </c>
      <c r="B176" s="9">
        <v>2018011919</v>
      </c>
      <c r="C176" s="9" t="s">
        <v>290</v>
      </c>
      <c r="D176" s="9">
        <v>2018</v>
      </c>
      <c r="E176" s="10" t="s">
        <v>263</v>
      </c>
      <c r="F176" s="11">
        <v>7</v>
      </c>
      <c r="G176" s="11">
        <v>41.23</v>
      </c>
      <c r="H176" s="11">
        <v>4.16</v>
      </c>
      <c r="I176" s="12">
        <f t="shared" si="11"/>
        <v>52.39</v>
      </c>
      <c r="J176" s="8">
        <v>28</v>
      </c>
      <c r="K176" s="9">
        <v>28</v>
      </c>
      <c r="L176" s="13">
        <f t="shared" si="12"/>
        <v>1</v>
      </c>
      <c r="M176" s="9">
        <v>28</v>
      </c>
      <c r="N176" s="14">
        <v>28</v>
      </c>
      <c r="O176" s="15">
        <f t="shared" si="13"/>
        <v>1</v>
      </c>
      <c r="P176" s="8"/>
    </row>
    <row r="177" ht="20" customHeight="1" spans="1:16">
      <c r="A177" s="8">
        <v>174</v>
      </c>
      <c r="B177" s="9">
        <v>2018011933</v>
      </c>
      <c r="C177" s="9" t="s">
        <v>291</v>
      </c>
      <c r="D177" s="9">
        <v>2018</v>
      </c>
      <c r="E177" s="10" t="s">
        <v>292</v>
      </c>
      <c r="F177" s="11">
        <v>10</v>
      </c>
      <c r="G177" s="11">
        <v>76.634</v>
      </c>
      <c r="H177" s="11">
        <v>7.4855</v>
      </c>
      <c r="I177" s="12">
        <v>94.1195</v>
      </c>
      <c r="J177" s="8">
        <v>1</v>
      </c>
      <c r="K177" s="9">
        <v>32</v>
      </c>
      <c r="L177" s="13">
        <v>0.03125</v>
      </c>
      <c r="M177" s="9">
        <v>1</v>
      </c>
      <c r="N177" s="14">
        <v>62</v>
      </c>
      <c r="O177" s="15">
        <v>0.0161290322580645</v>
      </c>
      <c r="P177" s="8"/>
    </row>
    <row r="178" ht="20" customHeight="1" spans="1:16">
      <c r="A178" s="8">
        <v>175</v>
      </c>
      <c r="B178" s="9">
        <v>2018011970</v>
      </c>
      <c r="C178" s="9" t="s">
        <v>293</v>
      </c>
      <c r="D178" s="9">
        <v>2018</v>
      </c>
      <c r="E178" s="10" t="s">
        <v>294</v>
      </c>
      <c r="F178" s="11">
        <v>10</v>
      </c>
      <c r="G178" s="11">
        <v>76.9136</v>
      </c>
      <c r="H178" s="11">
        <v>5.753</v>
      </c>
      <c r="I178" s="12">
        <v>92.6666</v>
      </c>
      <c r="J178" s="8">
        <v>1</v>
      </c>
      <c r="K178" s="9">
        <v>30</v>
      </c>
      <c r="L178" s="13">
        <v>0.0333333333333333</v>
      </c>
      <c r="M178" s="9">
        <v>2</v>
      </c>
      <c r="N178" s="14">
        <v>62</v>
      </c>
      <c r="O178" s="15">
        <f>M178/N178</f>
        <v>0.032258064516129</v>
      </c>
      <c r="P178" s="8"/>
    </row>
    <row r="179" ht="20" customHeight="1" spans="1:16">
      <c r="A179" s="8">
        <v>176</v>
      </c>
      <c r="B179" s="9">
        <v>2017011095</v>
      </c>
      <c r="C179" s="9" t="s">
        <v>295</v>
      </c>
      <c r="D179" s="9">
        <v>2018</v>
      </c>
      <c r="E179" s="10" t="s">
        <v>294</v>
      </c>
      <c r="F179" s="11">
        <v>10</v>
      </c>
      <c r="G179" s="11">
        <v>76.2672</v>
      </c>
      <c r="H179" s="11">
        <v>6.23</v>
      </c>
      <c r="I179" s="12">
        <v>92.4972</v>
      </c>
      <c r="J179" s="8">
        <v>2</v>
      </c>
      <c r="K179" s="9">
        <v>30</v>
      </c>
      <c r="L179" s="13">
        <v>0.0666666666666667</v>
      </c>
      <c r="M179" s="9">
        <v>3</v>
      </c>
      <c r="N179" s="14">
        <v>62</v>
      </c>
      <c r="O179" s="15">
        <f>M179/N179</f>
        <v>0.0483870967741935</v>
      </c>
      <c r="P179" s="8"/>
    </row>
    <row r="180" ht="20" customHeight="1" spans="1:16">
      <c r="A180" s="8">
        <v>177</v>
      </c>
      <c r="B180" s="9">
        <v>2018011903</v>
      </c>
      <c r="C180" s="9" t="s">
        <v>296</v>
      </c>
      <c r="D180" s="9">
        <v>2018</v>
      </c>
      <c r="E180" s="10" t="s">
        <v>292</v>
      </c>
      <c r="F180" s="11">
        <v>10</v>
      </c>
      <c r="G180" s="11">
        <v>76.0236</v>
      </c>
      <c r="H180" s="11">
        <v>6.186</v>
      </c>
      <c r="I180" s="12">
        <v>92.2096</v>
      </c>
      <c r="J180" s="8">
        <v>2</v>
      </c>
      <c r="K180" s="9">
        <v>32</v>
      </c>
      <c r="L180" s="13">
        <v>0.0625</v>
      </c>
      <c r="M180" s="9">
        <v>4</v>
      </c>
      <c r="N180" s="14">
        <v>62</v>
      </c>
      <c r="O180" s="15">
        <v>0.0645161290322581</v>
      </c>
      <c r="P180" s="8"/>
    </row>
    <row r="181" ht="20" customHeight="1" spans="1:16">
      <c r="A181" s="8">
        <v>178</v>
      </c>
      <c r="B181" s="9">
        <v>2018011905</v>
      </c>
      <c r="C181" s="9" t="s">
        <v>297</v>
      </c>
      <c r="D181" s="9">
        <v>2018</v>
      </c>
      <c r="E181" s="10" t="s">
        <v>292</v>
      </c>
      <c r="F181" s="11">
        <v>10</v>
      </c>
      <c r="G181" s="11">
        <v>77.346</v>
      </c>
      <c r="H181" s="11">
        <v>4.37</v>
      </c>
      <c r="I181" s="12">
        <v>91.716</v>
      </c>
      <c r="J181" s="8">
        <v>3</v>
      </c>
      <c r="K181" s="9">
        <v>32</v>
      </c>
      <c r="L181" s="13">
        <v>0.09375</v>
      </c>
      <c r="M181" s="9">
        <v>5</v>
      </c>
      <c r="N181" s="14">
        <v>62</v>
      </c>
      <c r="O181" s="15">
        <v>0.0806451612903226</v>
      </c>
      <c r="P181" s="8"/>
    </row>
    <row r="182" ht="20" customHeight="1" spans="1:16">
      <c r="A182" s="8">
        <v>179</v>
      </c>
      <c r="B182" s="9">
        <v>2018011962</v>
      </c>
      <c r="C182" s="9" t="s">
        <v>298</v>
      </c>
      <c r="D182" s="9">
        <v>2018</v>
      </c>
      <c r="E182" s="10" t="s">
        <v>294</v>
      </c>
      <c r="F182" s="11">
        <v>10</v>
      </c>
      <c r="G182" s="11">
        <v>74.5076</v>
      </c>
      <c r="H182" s="11">
        <v>6.7</v>
      </c>
      <c r="I182" s="12">
        <v>91.2076</v>
      </c>
      <c r="J182" s="8">
        <v>3</v>
      </c>
      <c r="K182" s="9">
        <v>30</v>
      </c>
      <c r="L182" s="13">
        <v>0.1</v>
      </c>
      <c r="M182" s="9">
        <v>6</v>
      </c>
      <c r="N182" s="14">
        <v>62</v>
      </c>
      <c r="O182" s="15">
        <f>M182/N182</f>
        <v>0.0967741935483871</v>
      </c>
      <c r="P182" s="8"/>
    </row>
    <row r="183" ht="20" customHeight="1" spans="1:16">
      <c r="A183" s="8">
        <v>180</v>
      </c>
      <c r="B183" s="9">
        <v>2018011972</v>
      </c>
      <c r="C183" s="9" t="s">
        <v>299</v>
      </c>
      <c r="D183" s="9">
        <v>2018</v>
      </c>
      <c r="E183" s="10" t="s">
        <v>294</v>
      </c>
      <c r="F183" s="11">
        <v>10</v>
      </c>
      <c r="G183" s="11">
        <v>75.7576</v>
      </c>
      <c r="H183" s="11">
        <v>5.284</v>
      </c>
      <c r="I183" s="12">
        <v>91.0416</v>
      </c>
      <c r="J183" s="8">
        <v>4</v>
      </c>
      <c r="K183" s="9">
        <v>30</v>
      </c>
      <c r="L183" s="13">
        <v>0.133333333333333</v>
      </c>
      <c r="M183" s="9">
        <v>7</v>
      </c>
      <c r="N183" s="14">
        <v>62</v>
      </c>
      <c r="O183" s="15">
        <f>M183/N183</f>
        <v>0.112903225806452</v>
      </c>
      <c r="P183" s="8"/>
    </row>
    <row r="184" ht="20" customHeight="1" spans="1:16">
      <c r="A184" s="8">
        <v>181</v>
      </c>
      <c r="B184" s="9">
        <v>2018011906</v>
      </c>
      <c r="C184" s="9" t="s">
        <v>300</v>
      </c>
      <c r="D184" s="9">
        <v>2018</v>
      </c>
      <c r="E184" s="10" t="s">
        <v>292</v>
      </c>
      <c r="F184" s="11">
        <v>10</v>
      </c>
      <c r="G184" s="11">
        <v>75.2664</v>
      </c>
      <c r="H184" s="11">
        <v>5.523</v>
      </c>
      <c r="I184" s="12">
        <v>90.7894</v>
      </c>
      <c r="J184" s="8">
        <v>4</v>
      </c>
      <c r="K184" s="9">
        <v>32</v>
      </c>
      <c r="L184" s="13">
        <v>0.125</v>
      </c>
      <c r="M184" s="9">
        <v>8</v>
      </c>
      <c r="N184" s="14">
        <v>62</v>
      </c>
      <c r="O184" s="15">
        <v>0.129032258064516</v>
      </c>
      <c r="P184" s="8"/>
    </row>
    <row r="185" ht="20" customHeight="1" spans="1:16">
      <c r="A185" s="8">
        <v>182</v>
      </c>
      <c r="B185" s="9">
        <v>2018011947</v>
      </c>
      <c r="C185" s="9" t="s">
        <v>301</v>
      </c>
      <c r="D185" s="9">
        <v>2018</v>
      </c>
      <c r="E185" s="10" t="s">
        <v>294</v>
      </c>
      <c r="F185" s="11">
        <v>10</v>
      </c>
      <c r="G185" s="11">
        <v>76.6316</v>
      </c>
      <c r="H185" s="11">
        <v>4.13</v>
      </c>
      <c r="I185" s="12">
        <v>90.7616</v>
      </c>
      <c r="J185" s="8">
        <v>5</v>
      </c>
      <c r="K185" s="9">
        <v>30</v>
      </c>
      <c r="L185" s="13">
        <v>0.166666666666667</v>
      </c>
      <c r="M185" s="9">
        <v>9</v>
      </c>
      <c r="N185" s="14">
        <v>62</v>
      </c>
      <c r="O185" s="15">
        <f>M185/N185</f>
        <v>0.145161290322581</v>
      </c>
      <c r="P185" s="8"/>
    </row>
    <row r="186" ht="20" customHeight="1" spans="1:16">
      <c r="A186" s="8">
        <v>183</v>
      </c>
      <c r="B186" s="9">
        <v>2018011937</v>
      </c>
      <c r="C186" s="9" t="s">
        <v>302</v>
      </c>
      <c r="D186" s="9">
        <v>2018</v>
      </c>
      <c r="E186" s="10" t="s">
        <v>292</v>
      </c>
      <c r="F186" s="11">
        <v>9.5</v>
      </c>
      <c r="G186" s="11">
        <v>76.3428</v>
      </c>
      <c r="H186" s="11">
        <v>4.592</v>
      </c>
      <c r="I186" s="12">
        <v>90.4348</v>
      </c>
      <c r="J186" s="8">
        <v>5</v>
      </c>
      <c r="K186" s="9">
        <v>32</v>
      </c>
      <c r="L186" s="13">
        <v>0.15625</v>
      </c>
      <c r="M186" s="9">
        <v>10</v>
      </c>
      <c r="N186" s="14">
        <v>62</v>
      </c>
      <c r="O186" s="15">
        <v>0.161290322580645</v>
      </c>
      <c r="P186" s="8"/>
    </row>
    <row r="187" ht="20" customHeight="1" spans="1:16">
      <c r="A187" s="8">
        <v>184</v>
      </c>
      <c r="B187" s="9">
        <v>2018011945</v>
      </c>
      <c r="C187" s="9" t="s">
        <v>303</v>
      </c>
      <c r="D187" s="9">
        <v>2018</v>
      </c>
      <c r="E187" s="10" t="s">
        <v>292</v>
      </c>
      <c r="F187" s="11">
        <v>9.65</v>
      </c>
      <c r="G187" s="11">
        <v>75.644</v>
      </c>
      <c r="H187" s="11">
        <v>4.867</v>
      </c>
      <c r="I187" s="12">
        <v>90.161</v>
      </c>
      <c r="J187" s="8">
        <v>6</v>
      </c>
      <c r="K187" s="9">
        <v>32</v>
      </c>
      <c r="L187" s="13">
        <v>0.1875</v>
      </c>
      <c r="M187" s="9">
        <v>11</v>
      </c>
      <c r="N187" s="14">
        <v>62</v>
      </c>
      <c r="O187" s="15">
        <v>0.17741935483871</v>
      </c>
      <c r="P187" s="8"/>
    </row>
    <row r="188" ht="20" customHeight="1" spans="1:16">
      <c r="A188" s="8">
        <v>185</v>
      </c>
      <c r="B188" s="9">
        <v>2018011975</v>
      </c>
      <c r="C188" s="9" t="s">
        <v>304</v>
      </c>
      <c r="D188" s="9">
        <v>2018</v>
      </c>
      <c r="E188" s="10" t="s">
        <v>294</v>
      </c>
      <c r="F188" s="11">
        <v>9.9</v>
      </c>
      <c r="G188" s="11">
        <v>74.908</v>
      </c>
      <c r="H188" s="11">
        <v>4.655</v>
      </c>
      <c r="I188" s="12">
        <v>89.463</v>
      </c>
      <c r="J188" s="8">
        <v>6</v>
      </c>
      <c r="K188" s="9">
        <v>30</v>
      </c>
      <c r="L188" s="13">
        <v>0.2</v>
      </c>
      <c r="M188" s="9">
        <v>12</v>
      </c>
      <c r="N188" s="14">
        <v>62</v>
      </c>
      <c r="O188" s="15">
        <f>M188/N188</f>
        <v>0.193548387096774</v>
      </c>
      <c r="P188" s="8"/>
    </row>
    <row r="189" ht="20" customHeight="1" spans="1:16">
      <c r="A189" s="8">
        <v>186</v>
      </c>
      <c r="B189" s="9">
        <v>2018011929</v>
      </c>
      <c r="C189" s="9" t="s">
        <v>305</v>
      </c>
      <c r="D189" s="9">
        <v>2018</v>
      </c>
      <c r="E189" s="10" t="s">
        <v>294</v>
      </c>
      <c r="F189" s="11">
        <v>9.9</v>
      </c>
      <c r="G189" s="11">
        <v>72.4736</v>
      </c>
      <c r="H189" s="11">
        <v>6.96</v>
      </c>
      <c r="I189" s="12">
        <v>89.3336</v>
      </c>
      <c r="J189" s="8">
        <v>7</v>
      </c>
      <c r="K189" s="9">
        <v>30</v>
      </c>
      <c r="L189" s="13">
        <v>0.233333333333333</v>
      </c>
      <c r="M189" s="9">
        <v>13</v>
      </c>
      <c r="N189" s="14">
        <v>62</v>
      </c>
      <c r="O189" s="15">
        <f>M189/N189</f>
        <v>0.209677419354839</v>
      </c>
      <c r="P189" s="8"/>
    </row>
    <row r="190" ht="20" customHeight="1" spans="1:16">
      <c r="A190" s="8">
        <v>187</v>
      </c>
      <c r="B190" s="9">
        <v>2018011942</v>
      </c>
      <c r="C190" s="9" t="s">
        <v>306</v>
      </c>
      <c r="D190" s="9">
        <v>2018</v>
      </c>
      <c r="E190" s="10" t="s">
        <v>292</v>
      </c>
      <c r="F190" s="11">
        <v>9.3</v>
      </c>
      <c r="G190" s="11">
        <v>75.6628</v>
      </c>
      <c r="H190" s="11">
        <v>4.223</v>
      </c>
      <c r="I190" s="12">
        <v>89.1858</v>
      </c>
      <c r="J190" s="8">
        <v>7</v>
      </c>
      <c r="K190" s="9">
        <v>32</v>
      </c>
      <c r="L190" s="13">
        <v>0.21875</v>
      </c>
      <c r="M190" s="9">
        <v>14</v>
      </c>
      <c r="N190" s="14">
        <v>62</v>
      </c>
      <c r="O190" s="15">
        <v>0.225806451612903</v>
      </c>
      <c r="P190" s="8"/>
    </row>
    <row r="191" ht="20" customHeight="1" spans="1:16">
      <c r="A191" s="8">
        <v>188</v>
      </c>
      <c r="B191" s="9">
        <v>2018011918</v>
      </c>
      <c r="C191" s="9" t="s">
        <v>307</v>
      </c>
      <c r="D191" s="9">
        <v>2018</v>
      </c>
      <c r="E191" s="10" t="s">
        <v>294</v>
      </c>
      <c r="F191" s="11">
        <v>10</v>
      </c>
      <c r="G191" s="11">
        <v>73.7796</v>
      </c>
      <c r="H191" s="11">
        <v>5.18</v>
      </c>
      <c r="I191" s="12">
        <v>88.9596</v>
      </c>
      <c r="J191" s="8">
        <v>8</v>
      </c>
      <c r="K191" s="9">
        <v>30</v>
      </c>
      <c r="L191" s="13">
        <v>0.266666666666667</v>
      </c>
      <c r="M191" s="9">
        <v>15</v>
      </c>
      <c r="N191" s="14">
        <v>62</v>
      </c>
      <c r="O191" s="15">
        <f>M191/N191</f>
        <v>0.241935483870968</v>
      </c>
      <c r="P191" s="8"/>
    </row>
    <row r="192" ht="20" customHeight="1" spans="1:16">
      <c r="A192" s="8">
        <v>189</v>
      </c>
      <c r="B192" s="9">
        <v>2018011963</v>
      </c>
      <c r="C192" s="9" t="s">
        <v>308</v>
      </c>
      <c r="D192" s="9">
        <v>2018</v>
      </c>
      <c r="E192" s="10" t="s">
        <v>294</v>
      </c>
      <c r="F192" s="11">
        <v>10</v>
      </c>
      <c r="G192" s="11">
        <v>74.5552</v>
      </c>
      <c r="H192" s="11">
        <v>4.392</v>
      </c>
      <c r="I192" s="12">
        <v>88.9472</v>
      </c>
      <c r="J192" s="8">
        <v>9</v>
      </c>
      <c r="K192" s="9">
        <v>30</v>
      </c>
      <c r="L192" s="13">
        <v>0.3</v>
      </c>
      <c r="M192" s="9">
        <v>16</v>
      </c>
      <c r="N192" s="14">
        <v>62</v>
      </c>
      <c r="O192" s="15">
        <f>M192/N192</f>
        <v>0.258064516129032</v>
      </c>
      <c r="P192" s="8"/>
    </row>
    <row r="193" ht="20" customHeight="1" spans="1:16">
      <c r="A193" s="8">
        <v>190</v>
      </c>
      <c r="B193" s="9">
        <v>2018011952</v>
      </c>
      <c r="C193" s="9" t="s">
        <v>309</v>
      </c>
      <c r="D193" s="9">
        <v>2018</v>
      </c>
      <c r="E193" s="10" t="s">
        <v>294</v>
      </c>
      <c r="F193" s="11">
        <v>10</v>
      </c>
      <c r="G193" s="11">
        <v>74.6588</v>
      </c>
      <c r="H193" s="11">
        <v>4.11</v>
      </c>
      <c r="I193" s="12">
        <v>88.7688</v>
      </c>
      <c r="J193" s="8">
        <v>10</v>
      </c>
      <c r="K193" s="9">
        <v>30</v>
      </c>
      <c r="L193" s="13">
        <v>0.333333333333333</v>
      </c>
      <c r="M193" s="9">
        <v>17</v>
      </c>
      <c r="N193" s="14">
        <v>62</v>
      </c>
      <c r="O193" s="15">
        <f>M193/N193</f>
        <v>0.274193548387097</v>
      </c>
      <c r="P193" s="8"/>
    </row>
    <row r="194" ht="20" customHeight="1" spans="1:16">
      <c r="A194" s="8">
        <v>191</v>
      </c>
      <c r="B194" s="9">
        <v>2018011953</v>
      </c>
      <c r="C194" s="9" t="s">
        <v>310</v>
      </c>
      <c r="D194" s="9">
        <v>2018</v>
      </c>
      <c r="E194" s="10" t="s">
        <v>294</v>
      </c>
      <c r="F194" s="11">
        <v>10</v>
      </c>
      <c r="G194" s="11">
        <v>74.2148</v>
      </c>
      <c r="H194" s="11">
        <v>4.485</v>
      </c>
      <c r="I194" s="12">
        <v>88.6998</v>
      </c>
      <c r="J194" s="8">
        <v>11</v>
      </c>
      <c r="K194" s="9">
        <v>30</v>
      </c>
      <c r="L194" s="13">
        <v>0.366666666666667</v>
      </c>
      <c r="M194" s="9">
        <v>18</v>
      </c>
      <c r="N194" s="14">
        <v>62</v>
      </c>
      <c r="O194" s="15">
        <f>M194/N194</f>
        <v>0.290322580645161</v>
      </c>
      <c r="P194" s="8"/>
    </row>
    <row r="195" ht="20" customHeight="1" spans="1:16">
      <c r="A195" s="8">
        <v>192</v>
      </c>
      <c r="B195" s="9">
        <v>2018011965</v>
      </c>
      <c r="C195" s="9" t="s">
        <v>311</v>
      </c>
      <c r="D195" s="9">
        <v>2018</v>
      </c>
      <c r="E195" s="10" t="s">
        <v>294</v>
      </c>
      <c r="F195" s="11">
        <v>9.97</v>
      </c>
      <c r="G195" s="11">
        <v>73.1904</v>
      </c>
      <c r="H195" s="11">
        <v>4.358</v>
      </c>
      <c r="I195" s="12">
        <v>87.5184</v>
      </c>
      <c r="J195" s="8">
        <v>12</v>
      </c>
      <c r="K195" s="9">
        <v>30</v>
      </c>
      <c r="L195" s="13">
        <v>0.4</v>
      </c>
      <c r="M195" s="9">
        <v>19</v>
      </c>
      <c r="N195" s="14">
        <v>62</v>
      </c>
      <c r="O195" s="15">
        <f>M195/N195</f>
        <v>0.306451612903226</v>
      </c>
      <c r="P195" s="8"/>
    </row>
    <row r="196" ht="20" customHeight="1" spans="1:16">
      <c r="A196" s="8">
        <v>193</v>
      </c>
      <c r="B196" s="9">
        <v>2018010266</v>
      </c>
      <c r="C196" s="9" t="s">
        <v>312</v>
      </c>
      <c r="D196" s="9">
        <v>2018</v>
      </c>
      <c r="E196" s="10" t="s">
        <v>292</v>
      </c>
      <c r="F196" s="11">
        <v>8.94</v>
      </c>
      <c r="G196" s="11">
        <v>74.1992</v>
      </c>
      <c r="H196" s="11">
        <v>4.22</v>
      </c>
      <c r="I196" s="12">
        <v>87.3592</v>
      </c>
      <c r="J196" s="8">
        <v>8</v>
      </c>
      <c r="K196" s="9">
        <v>32</v>
      </c>
      <c r="L196" s="13">
        <v>0.25</v>
      </c>
      <c r="M196" s="9">
        <v>20</v>
      </c>
      <c r="N196" s="14">
        <v>62</v>
      </c>
      <c r="O196" s="15">
        <v>0.32258064516129</v>
      </c>
      <c r="P196" s="8"/>
    </row>
    <row r="197" ht="20" customHeight="1" spans="1:16">
      <c r="A197" s="8">
        <v>194</v>
      </c>
      <c r="B197" s="9">
        <v>2018011893</v>
      </c>
      <c r="C197" s="9" t="s">
        <v>313</v>
      </c>
      <c r="D197" s="9">
        <v>2018</v>
      </c>
      <c r="E197" s="10" t="s">
        <v>292</v>
      </c>
      <c r="F197" s="11">
        <v>10</v>
      </c>
      <c r="G197" s="11">
        <v>72.8396</v>
      </c>
      <c r="H197" s="11">
        <v>4.473</v>
      </c>
      <c r="I197" s="12">
        <v>87.3126</v>
      </c>
      <c r="J197" s="8">
        <v>9</v>
      </c>
      <c r="K197" s="9">
        <v>32</v>
      </c>
      <c r="L197" s="13">
        <v>0.28125</v>
      </c>
      <c r="M197" s="9">
        <v>21</v>
      </c>
      <c r="N197" s="14">
        <v>62</v>
      </c>
      <c r="O197" s="15">
        <v>0.338709677419355</v>
      </c>
      <c r="P197" s="8"/>
    </row>
    <row r="198" ht="20" customHeight="1" spans="1:16">
      <c r="A198" s="8">
        <v>195</v>
      </c>
      <c r="B198" s="9">
        <v>2018011926</v>
      </c>
      <c r="C198" s="9" t="s">
        <v>314</v>
      </c>
      <c r="D198" s="9">
        <v>2018</v>
      </c>
      <c r="E198" s="10" t="s">
        <v>292</v>
      </c>
      <c r="F198" s="11">
        <v>8.6</v>
      </c>
      <c r="G198" s="11">
        <v>71.1836</v>
      </c>
      <c r="H198" s="11">
        <v>7.505</v>
      </c>
      <c r="I198" s="12">
        <v>87.2886</v>
      </c>
      <c r="J198" s="8">
        <v>10</v>
      </c>
      <c r="K198" s="9">
        <v>32</v>
      </c>
      <c r="L198" s="13">
        <v>0.3125</v>
      </c>
      <c r="M198" s="9">
        <v>22</v>
      </c>
      <c r="N198" s="14">
        <v>62</v>
      </c>
      <c r="O198" s="15">
        <v>0.354838709677419</v>
      </c>
      <c r="P198" s="8"/>
    </row>
    <row r="199" ht="20" customHeight="1" spans="1:16">
      <c r="A199" s="8">
        <v>196</v>
      </c>
      <c r="B199" s="9">
        <v>2018011939</v>
      </c>
      <c r="C199" s="9" t="s">
        <v>315</v>
      </c>
      <c r="D199" s="9">
        <v>2018</v>
      </c>
      <c r="E199" s="10" t="s">
        <v>292</v>
      </c>
      <c r="F199" s="11">
        <v>10</v>
      </c>
      <c r="G199" s="11">
        <v>73.0264</v>
      </c>
      <c r="H199" s="11">
        <v>4.154</v>
      </c>
      <c r="I199" s="12">
        <v>87.1804</v>
      </c>
      <c r="J199" s="8">
        <v>11</v>
      </c>
      <c r="K199" s="9">
        <v>32</v>
      </c>
      <c r="L199" s="13">
        <v>0.34375</v>
      </c>
      <c r="M199" s="9">
        <v>23</v>
      </c>
      <c r="N199" s="14">
        <v>62</v>
      </c>
      <c r="O199" s="15">
        <v>0.370967741935484</v>
      </c>
      <c r="P199" s="8"/>
    </row>
    <row r="200" ht="20" customHeight="1" spans="1:16">
      <c r="A200" s="8">
        <v>197</v>
      </c>
      <c r="B200" s="9">
        <v>2018011976</v>
      </c>
      <c r="C200" s="9" t="s">
        <v>316</v>
      </c>
      <c r="D200" s="9">
        <v>2018</v>
      </c>
      <c r="E200" s="10" t="s">
        <v>294</v>
      </c>
      <c r="F200" s="11">
        <v>9.7</v>
      </c>
      <c r="G200" s="11">
        <v>73.2676</v>
      </c>
      <c r="H200" s="11">
        <v>4.193</v>
      </c>
      <c r="I200" s="12">
        <v>87.1606</v>
      </c>
      <c r="J200" s="8">
        <v>13</v>
      </c>
      <c r="K200" s="9">
        <v>30</v>
      </c>
      <c r="L200" s="13">
        <v>0.433333333333333</v>
      </c>
      <c r="M200" s="9">
        <v>24</v>
      </c>
      <c r="N200" s="14">
        <v>62</v>
      </c>
      <c r="O200" s="15">
        <f>M200/N200</f>
        <v>0.387096774193548</v>
      </c>
      <c r="P200" s="8"/>
    </row>
    <row r="201" ht="20" customHeight="1" spans="1:16">
      <c r="A201" s="8">
        <v>198</v>
      </c>
      <c r="B201" s="9">
        <v>2018011904</v>
      </c>
      <c r="C201" s="9" t="s">
        <v>317</v>
      </c>
      <c r="D201" s="9">
        <v>2018</v>
      </c>
      <c r="E201" s="10" t="s">
        <v>292</v>
      </c>
      <c r="F201" s="11">
        <v>9.2</v>
      </c>
      <c r="G201" s="11">
        <v>73.5972</v>
      </c>
      <c r="H201" s="11">
        <v>4.043</v>
      </c>
      <c r="I201" s="12">
        <v>86.8402</v>
      </c>
      <c r="J201" s="8">
        <v>12</v>
      </c>
      <c r="K201" s="9">
        <v>32</v>
      </c>
      <c r="L201" s="13">
        <v>0.375</v>
      </c>
      <c r="M201" s="9">
        <v>25</v>
      </c>
      <c r="N201" s="14">
        <v>62</v>
      </c>
      <c r="O201" s="15">
        <v>0.403225806451613</v>
      </c>
      <c r="P201" s="8"/>
    </row>
    <row r="202" ht="20" customHeight="1" spans="1:16">
      <c r="A202" s="8">
        <v>199</v>
      </c>
      <c r="B202" s="9">
        <v>2018011913</v>
      </c>
      <c r="C202" s="9" t="s">
        <v>318</v>
      </c>
      <c r="D202" s="9">
        <v>2018</v>
      </c>
      <c r="E202" s="10" t="s">
        <v>292</v>
      </c>
      <c r="F202" s="11">
        <v>9.8</v>
      </c>
      <c r="G202" s="11">
        <v>72.6024</v>
      </c>
      <c r="H202" s="11">
        <v>4.352</v>
      </c>
      <c r="I202" s="12">
        <v>86.7544</v>
      </c>
      <c r="J202" s="8">
        <v>13</v>
      </c>
      <c r="K202" s="9">
        <v>32</v>
      </c>
      <c r="L202" s="13">
        <v>0.40625</v>
      </c>
      <c r="M202" s="9">
        <v>26</v>
      </c>
      <c r="N202" s="14">
        <v>62</v>
      </c>
      <c r="O202" s="15">
        <v>0.419354838709677</v>
      </c>
      <c r="P202" s="8"/>
    </row>
    <row r="203" ht="20" customHeight="1" spans="1:16">
      <c r="A203" s="8">
        <v>200</v>
      </c>
      <c r="B203" s="9">
        <v>2018011969</v>
      </c>
      <c r="C203" s="9" t="s">
        <v>319</v>
      </c>
      <c r="D203" s="9">
        <v>2018</v>
      </c>
      <c r="E203" s="10" t="s">
        <v>294</v>
      </c>
      <c r="F203" s="11">
        <v>10</v>
      </c>
      <c r="G203" s="11">
        <v>72.1928</v>
      </c>
      <c r="H203" s="11">
        <v>4.5</v>
      </c>
      <c r="I203" s="12">
        <v>86.6928</v>
      </c>
      <c r="J203" s="8">
        <v>14</v>
      </c>
      <c r="K203" s="9">
        <v>30</v>
      </c>
      <c r="L203" s="13">
        <v>0.466666666666667</v>
      </c>
      <c r="M203" s="9">
        <v>27</v>
      </c>
      <c r="N203" s="14">
        <v>62</v>
      </c>
      <c r="O203" s="15">
        <f>M203/N203</f>
        <v>0.435483870967742</v>
      </c>
      <c r="P203" s="8"/>
    </row>
    <row r="204" ht="20" customHeight="1" spans="1:16">
      <c r="A204" s="8">
        <v>201</v>
      </c>
      <c r="B204" s="9">
        <v>2018011927</v>
      </c>
      <c r="C204" s="9" t="s">
        <v>320</v>
      </c>
      <c r="D204" s="9">
        <v>2018</v>
      </c>
      <c r="E204" s="10" t="s">
        <v>292</v>
      </c>
      <c r="F204" s="11">
        <v>8.7</v>
      </c>
      <c r="G204" s="11">
        <v>73.8004</v>
      </c>
      <c r="H204" s="11">
        <v>4.085</v>
      </c>
      <c r="I204" s="12">
        <v>86.5854</v>
      </c>
      <c r="J204" s="8">
        <v>14</v>
      </c>
      <c r="K204" s="9">
        <v>32</v>
      </c>
      <c r="L204" s="13">
        <v>0.4375</v>
      </c>
      <c r="M204" s="9">
        <v>28</v>
      </c>
      <c r="N204" s="14">
        <v>62</v>
      </c>
      <c r="O204" s="15">
        <v>0.451612903225806</v>
      </c>
      <c r="P204" s="8"/>
    </row>
    <row r="205" ht="20" customHeight="1" spans="1:16">
      <c r="A205" s="8">
        <v>202</v>
      </c>
      <c r="B205" s="9">
        <v>2018011973</v>
      </c>
      <c r="C205" s="9" t="s">
        <v>321</v>
      </c>
      <c r="D205" s="9">
        <v>2018</v>
      </c>
      <c r="E205" s="10" t="s">
        <v>294</v>
      </c>
      <c r="F205" s="11">
        <v>9.4</v>
      </c>
      <c r="G205" s="11">
        <v>72.286</v>
      </c>
      <c r="H205" s="11">
        <v>4.394</v>
      </c>
      <c r="I205" s="12">
        <v>86.08</v>
      </c>
      <c r="J205" s="8">
        <v>15</v>
      </c>
      <c r="K205" s="9">
        <v>30</v>
      </c>
      <c r="L205" s="13">
        <v>0.5</v>
      </c>
      <c r="M205" s="9">
        <v>29</v>
      </c>
      <c r="N205" s="14">
        <v>62</v>
      </c>
      <c r="O205" s="15">
        <f>M205/N205</f>
        <v>0.467741935483871</v>
      </c>
      <c r="P205" s="8"/>
    </row>
    <row r="206" ht="20" customHeight="1" spans="1:16">
      <c r="A206" s="8">
        <v>203</v>
      </c>
      <c r="B206" s="9">
        <v>2018011968</v>
      </c>
      <c r="C206" s="9" t="s">
        <v>322</v>
      </c>
      <c r="D206" s="9">
        <v>2018</v>
      </c>
      <c r="E206" s="10" t="s">
        <v>294</v>
      </c>
      <c r="F206" s="11">
        <v>9.74</v>
      </c>
      <c r="G206" s="11">
        <v>71.672</v>
      </c>
      <c r="H206" s="11">
        <v>4.4</v>
      </c>
      <c r="I206" s="12">
        <v>85.812</v>
      </c>
      <c r="J206" s="8">
        <v>16</v>
      </c>
      <c r="K206" s="9">
        <v>30</v>
      </c>
      <c r="L206" s="13">
        <v>0.533333333333333</v>
      </c>
      <c r="M206" s="9">
        <v>30</v>
      </c>
      <c r="N206" s="14">
        <v>62</v>
      </c>
      <c r="O206" s="15">
        <f>M206/N206</f>
        <v>0.483870967741935</v>
      </c>
      <c r="P206" s="8"/>
    </row>
    <row r="207" ht="20" customHeight="1" spans="1:16">
      <c r="A207" s="8">
        <v>204</v>
      </c>
      <c r="B207" s="9">
        <v>2018011915</v>
      </c>
      <c r="C207" s="9" t="s">
        <v>323</v>
      </c>
      <c r="D207" s="9">
        <v>2018</v>
      </c>
      <c r="E207" s="10" t="s">
        <v>292</v>
      </c>
      <c r="F207" s="11">
        <v>8.6</v>
      </c>
      <c r="G207" s="11">
        <v>73.1568</v>
      </c>
      <c r="H207" s="11">
        <v>3.785</v>
      </c>
      <c r="I207" s="12">
        <v>85.5418</v>
      </c>
      <c r="J207" s="8">
        <v>15</v>
      </c>
      <c r="K207" s="9">
        <v>32</v>
      </c>
      <c r="L207" s="13">
        <v>0.46875</v>
      </c>
      <c r="M207" s="9">
        <v>31</v>
      </c>
      <c r="N207" s="14">
        <v>62</v>
      </c>
      <c r="O207" s="15">
        <v>0.5</v>
      </c>
      <c r="P207" s="8"/>
    </row>
    <row r="208" ht="20" customHeight="1" spans="1:16">
      <c r="A208" s="8">
        <v>205</v>
      </c>
      <c r="B208" s="9">
        <v>2018011892</v>
      </c>
      <c r="C208" s="9" t="s">
        <v>324</v>
      </c>
      <c r="D208" s="9">
        <v>2018</v>
      </c>
      <c r="E208" s="10" t="s">
        <v>292</v>
      </c>
      <c r="F208" s="11">
        <v>8.6</v>
      </c>
      <c r="G208" s="11">
        <v>72.3444</v>
      </c>
      <c r="H208" s="11">
        <v>4.349</v>
      </c>
      <c r="I208" s="12">
        <v>85.2934</v>
      </c>
      <c r="J208" s="8">
        <v>16</v>
      </c>
      <c r="K208" s="9">
        <v>32</v>
      </c>
      <c r="L208" s="13">
        <v>0.5</v>
      </c>
      <c r="M208" s="9">
        <v>32</v>
      </c>
      <c r="N208" s="14">
        <v>62</v>
      </c>
      <c r="O208" s="15">
        <v>0.516129032258065</v>
      </c>
      <c r="P208" s="8"/>
    </row>
    <row r="209" ht="20" customHeight="1" spans="1:16">
      <c r="A209" s="8">
        <v>206</v>
      </c>
      <c r="B209" s="9">
        <v>2018011966</v>
      </c>
      <c r="C209" s="9" t="s">
        <v>325</v>
      </c>
      <c r="D209" s="9">
        <v>2018</v>
      </c>
      <c r="E209" s="10" t="s">
        <v>294</v>
      </c>
      <c r="F209" s="11">
        <v>9.55</v>
      </c>
      <c r="G209" s="11">
        <v>71.2264</v>
      </c>
      <c r="H209" s="11">
        <v>4.433</v>
      </c>
      <c r="I209" s="12">
        <v>85.2094</v>
      </c>
      <c r="J209" s="8">
        <v>17</v>
      </c>
      <c r="K209" s="9">
        <v>30</v>
      </c>
      <c r="L209" s="13">
        <v>0.566666666666667</v>
      </c>
      <c r="M209" s="9">
        <v>33</v>
      </c>
      <c r="N209" s="14">
        <v>62</v>
      </c>
      <c r="O209" s="15">
        <f>M209/N209</f>
        <v>0.532258064516129</v>
      </c>
      <c r="P209" s="8"/>
    </row>
    <row r="210" ht="20" customHeight="1" spans="1:16">
      <c r="A210" s="8">
        <v>207</v>
      </c>
      <c r="B210" s="9">
        <v>2018011964</v>
      </c>
      <c r="C210" s="9" t="s">
        <v>326</v>
      </c>
      <c r="D210" s="9">
        <v>2018</v>
      </c>
      <c r="E210" s="10" t="s">
        <v>294</v>
      </c>
      <c r="F210" s="11">
        <v>9.95</v>
      </c>
      <c r="G210" s="11">
        <v>70.8672</v>
      </c>
      <c r="H210" s="11">
        <v>4.268</v>
      </c>
      <c r="I210" s="12">
        <v>85.0852</v>
      </c>
      <c r="J210" s="8">
        <v>18</v>
      </c>
      <c r="K210" s="9">
        <v>30</v>
      </c>
      <c r="L210" s="13">
        <v>0.6</v>
      </c>
      <c r="M210" s="9">
        <v>34</v>
      </c>
      <c r="N210" s="14">
        <v>62</v>
      </c>
      <c r="O210" s="15">
        <f>M210/N210</f>
        <v>0.548387096774194</v>
      </c>
      <c r="P210" s="8"/>
    </row>
    <row r="211" ht="20" customHeight="1" spans="1:16">
      <c r="A211" s="8">
        <v>208</v>
      </c>
      <c r="B211" s="9">
        <v>2018011967</v>
      </c>
      <c r="C211" s="9" t="s">
        <v>327</v>
      </c>
      <c r="D211" s="9">
        <v>2018</v>
      </c>
      <c r="E211" s="10" t="s">
        <v>294</v>
      </c>
      <c r="F211" s="11">
        <v>9.6</v>
      </c>
      <c r="G211" s="11">
        <v>71.0492</v>
      </c>
      <c r="H211" s="11">
        <v>4.29</v>
      </c>
      <c r="I211" s="12">
        <v>84.9392</v>
      </c>
      <c r="J211" s="8">
        <v>19</v>
      </c>
      <c r="K211" s="9">
        <v>30</v>
      </c>
      <c r="L211" s="13">
        <v>0.633333333333333</v>
      </c>
      <c r="M211" s="9">
        <v>35</v>
      </c>
      <c r="N211" s="14">
        <v>62</v>
      </c>
      <c r="O211" s="15">
        <f>M211/N211</f>
        <v>0.564516129032258</v>
      </c>
      <c r="P211" s="8"/>
    </row>
    <row r="212" ht="20" customHeight="1" spans="1:16">
      <c r="A212" s="8">
        <v>209</v>
      </c>
      <c r="B212" s="9">
        <v>2016010786</v>
      </c>
      <c r="C212" s="9" t="s">
        <v>328</v>
      </c>
      <c r="D212" s="9">
        <v>2018</v>
      </c>
      <c r="E212" s="10" t="s">
        <v>292</v>
      </c>
      <c r="F212" s="11">
        <v>9.6</v>
      </c>
      <c r="G212" s="11">
        <v>70.0136</v>
      </c>
      <c r="H212" s="11">
        <v>4.025</v>
      </c>
      <c r="I212" s="12">
        <v>83.6386</v>
      </c>
      <c r="J212" s="8">
        <v>17</v>
      </c>
      <c r="K212" s="9">
        <v>32</v>
      </c>
      <c r="L212" s="13">
        <v>0.53125</v>
      </c>
      <c r="M212" s="9">
        <v>36</v>
      </c>
      <c r="N212" s="14">
        <v>62</v>
      </c>
      <c r="O212" s="15">
        <v>0.580645161290323</v>
      </c>
      <c r="P212" s="8"/>
    </row>
    <row r="213" ht="20" customHeight="1" spans="1:16">
      <c r="A213" s="8">
        <v>210</v>
      </c>
      <c r="B213" s="9">
        <v>2018011971</v>
      </c>
      <c r="C213" s="9" t="s">
        <v>329</v>
      </c>
      <c r="D213" s="9">
        <v>2018</v>
      </c>
      <c r="E213" s="10" t="s">
        <v>294</v>
      </c>
      <c r="F213" s="11">
        <v>10</v>
      </c>
      <c r="G213" s="11">
        <v>67.9044</v>
      </c>
      <c r="H213" s="11">
        <v>5.732</v>
      </c>
      <c r="I213" s="12">
        <v>83.6364</v>
      </c>
      <c r="J213" s="8">
        <v>20</v>
      </c>
      <c r="K213" s="9">
        <v>30</v>
      </c>
      <c r="L213" s="13">
        <v>0.666666666666667</v>
      </c>
      <c r="M213" s="9">
        <v>37</v>
      </c>
      <c r="N213" s="14">
        <v>62</v>
      </c>
      <c r="O213" s="15">
        <f>M213/N213</f>
        <v>0.596774193548387</v>
      </c>
      <c r="P213" s="8"/>
    </row>
    <row r="214" ht="20" customHeight="1" spans="1:16">
      <c r="A214" s="8">
        <v>211</v>
      </c>
      <c r="B214" s="9">
        <v>2018011950</v>
      </c>
      <c r="C214" s="9" t="s">
        <v>330</v>
      </c>
      <c r="D214" s="9">
        <v>2018</v>
      </c>
      <c r="E214" s="10" t="s">
        <v>294</v>
      </c>
      <c r="F214" s="11">
        <v>9.7</v>
      </c>
      <c r="G214" s="11">
        <v>68.5276</v>
      </c>
      <c r="H214" s="11">
        <v>4.86</v>
      </c>
      <c r="I214" s="12">
        <v>83.0876</v>
      </c>
      <c r="J214" s="8">
        <v>21</v>
      </c>
      <c r="K214" s="9">
        <v>30</v>
      </c>
      <c r="L214" s="13">
        <v>0.7</v>
      </c>
      <c r="M214" s="9">
        <v>38</v>
      </c>
      <c r="N214" s="14">
        <v>62</v>
      </c>
      <c r="O214" s="15">
        <f>M214/N214</f>
        <v>0.612903225806452</v>
      </c>
      <c r="P214" s="8"/>
    </row>
    <row r="215" ht="20" customHeight="1" spans="1:16">
      <c r="A215" s="8">
        <v>212</v>
      </c>
      <c r="B215" s="9">
        <v>2018011959</v>
      </c>
      <c r="C215" s="9" t="s">
        <v>331</v>
      </c>
      <c r="D215" s="9">
        <v>2018</v>
      </c>
      <c r="E215" s="10" t="s">
        <v>294</v>
      </c>
      <c r="F215" s="11">
        <v>9.6</v>
      </c>
      <c r="G215" s="11">
        <v>69.3984</v>
      </c>
      <c r="H215" s="11">
        <v>4</v>
      </c>
      <c r="I215" s="12">
        <v>82.9984</v>
      </c>
      <c r="J215" s="8">
        <v>22</v>
      </c>
      <c r="K215" s="9">
        <v>30</v>
      </c>
      <c r="L215" s="13">
        <v>0.733333333333333</v>
      </c>
      <c r="M215" s="9">
        <v>39</v>
      </c>
      <c r="N215" s="14">
        <v>62</v>
      </c>
      <c r="O215" s="15">
        <f>M215/N215</f>
        <v>0.629032258064516</v>
      </c>
      <c r="P215" s="8"/>
    </row>
    <row r="216" ht="20" customHeight="1" spans="1:16">
      <c r="A216" s="8">
        <v>213</v>
      </c>
      <c r="B216" s="9">
        <v>2018011648</v>
      </c>
      <c r="C216" s="9" t="s">
        <v>332</v>
      </c>
      <c r="D216" s="9">
        <v>2018</v>
      </c>
      <c r="E216" s="10" t="s">
        <v>294</v>
      </c>
      <c r="F216" s="11">
        <v>9.7</v>
      </c>
      <c r="G216" s="11">
        <v>69.2272</v>
      </c>
      <c r="H216" s="11">
        <v>3.8</v>
      </c>
      <c r="I216" s="12">
        <v>82.7272</v>
      </c>
      <c r="J216" s="8">
        <v>23</v>
      </c>
      <c r="K216" s="9">
        <v>30</v>
      </c>
      <c r="L216" s="13">
        <v>0.766666666666667</v>
      </c>
      <c r="M216" s="9">
        <v>40</v>
      </c>
      <c r="N216" s="14">
        <v>62</v>
      </c>
      <c r="O216" s="15">
        <f>M216/N216</f>
        <v>0.645161290322581</v>
      </c>
      <c r="P216" s="8"/>
    </row>
    <row r="217" ht="20" customHeight="1" spans="1:16">
      <c r="A217" s="8">
        <v>214</v>
      </c>
      <c r="B217" s="9">
        <v>2018011912</v>
      </c>
      <c r="C217" s="9" t="s">
        <v>333</v>
      </c>
      <c r="D217" s="9">
        <v>2018</v>
      </c>
      <c r="E217" s="10" t="s">
        <v>292</v>
      </c>
      <c r="F217" s="11">
        <v>9.14</v>
      </c>
      <c r="G217" s="11">
        <v>69.1136</v>
      </c>
      <c r="H217" s="11">
        <v>4.439</v>
      </c>
      <c r="I217" s="12">
        <v>82.6926</v>
      </c>
      <c r="J217" s="8">
        <v>18</v>
      </c>
      <c r="K217" s="9">
        <v>32</v>
      </c>
      <c r="L217" s="13">
        <v>0.5625</v>
      </c>
      <c r="M217" s="9">
        <v>41</v>
      </c>
      <c r="N217" s="14">
        <v>62</v>
      </c>
      <c r="O217" s="15">
        <v>0.661290322580645</v>
      </c>
      <c r="P217" s="8"/>
    </row>
    <row r="218" ht="20" customHeight="1" spans="1:16">
      <c r="A218" s="8">
        <v>215</v>
      </c>
      <c r="B218" s="9">
        <v>2018011923</v>
      </c>
      <c r="C218" s="9" t="s">
        <v>334</v>
      </c>
      <c r="D218" s="9">
        <v>2018</v>
      </c>
      <c r="E218" s="10" t="s">
        <v>292</v>
      </c>
      <c r="F218" s="11">
        <v>8.6</v>
      </c>
      <c r="G218" s="11">
        <v>69.5016</v>
      </c>
      <c r="H218" s="11">
        <v>4.211</v>
      </c>
      <c r="I218" s="12">
        <v>82.3126</v>
      </c>
      <c r="J218" s="8">
        <v>19</v>
      </c>
      <c r="K218" s="9">
        <v>32</v>
      </c>
      <c r="L218" s="13">
        <v>0.59375</v>
      </c>
      <c r="M218" s="9">
        <v>42</v>
      </c>
      <c r="N218" s="14">
        <v>62</v>
      </c>
      <c r="O218" s="15">
        <v>0.67741935483871</v>
      </c>
      <c r="P218" s="8"/>
    </row>
    <row r="219" ht="20" customHeight="1" spans="1:16">
      <c r="A219" s="8">
        <v>216</v>
      </c>
      <c r="B219" s="9">
        <v>2018011887</v>
      </c>
      <c r="C219" s="9" t="s">
        <v>335</v>
      </c>
      <c r="D219" s="9">
        <v>2018</v>
      </c>
      <c r="E219" s="10" t="s">
        <v>292</v>
      </c>
      <c r="F219" s="11">
        <v>8.6</v>
      </c>
      <c r="G219" s="11">
        <v>69.4892</v>
      </c>
      <c r="H219" s="11">
        <v>4.208</v>
      </c>
      <c r="I219" s="12">
        <v>82.2972</v>
      </c>
      <c r="J219" s="8">
        <v>20</v>
      </c>
      <c r="K219" s="9">
        <v>32</v>
      </c>
      <c r="L219" s="13">
        <v>0.625</v>
      </c>
      <c r="M219" s="9">
        <v>43</v>
      </c>
      <c r="N219" s="14">
        <v>62</v>
      </c>
      <c r="O219" s="15">
        <v>0.693548387096774</v>
      </c>
      <c r="P219" s="8"/>
    </row>
    <row r="220" ht="20" customHeight="1" spans="1:16">
      <c r="A220" s="8">
        <v>217</v>
      </c>
      <c r="B220" s="9">
        <v>2018010620</v>
      </c>
      <c r="C220" s="9" t="s">
        <v>336</v>
      </c>
      <c r="D220" s="9">
        <v>2018</v>
      </c>
      <c r="E220" s="10" t="s">
        <v>294</v>
      </c>
      <c r="F220" s="11">
        <v>9.4</v>
      </c>
      <c r="G220" s="11">
        <v>68.5436</v>
      </c>
      <c r="H220" s="11">
        <v>4.3</v>
      </c>
      <c r="I220" s="12">
        <v>82.2436</v>
      </c>
      <c r="J220" s="8">
        <v>24</v>
      </c>
      <c r="K220" s="9">
        <v>30</v>
      </c>
      <c r="L220" s="13">
        <v>0.8</v>
      </c>
      <c r="M220" s="9">
        <v>44</v>
      </c>
      <c r="N220" s="14">
        <v>62</v>
      </c>
      <c r="O220" s="15">
        <f>M220/N220</f>
        <v>0.709677419354839</v>
      </c>
      <c r="P220" s="8"/>
    </row>
    <row r="221" ht="20" customHeight="1" spans="1:16">
      <c r="A221" s="8">
        <v>218</v>
      </c>
      <c r="B221" s="9">
        <v>2018011896</v>
      </c>
      <c r="C221" s="9" t="s">
        <v>337</v>
      </c>
      <c r="D221" s="9">
        <v>2018</v>
      </c>
      <c r="E221" s="10" t="s">
        <v>292</v>
      </c>
      <c r="F221" s="11">
        <v>8.6</v>
      </c>
      <c r="G221" s="11">
        <v>69.3332</v>
      </c>
      <c r="H221" s="11">
        <v>4.118</v>
      </c>
      <c r="I221" s="12">
        <v>82.0512</v>
      </c>
      <c r="J221" s="8">
        <v>21</v>
      </c>
      <c r="K221" s="9">
        <v>32</v>
      </c>
      <c r="L221" s="13">
        <v>0.65625</v>
      </c>
      <c r="M221" s="9">
        <v>45</v>
      </c>
      <c r="N221" s="14">
        <v>62</v>
      </c>
      <c r="O221" s="15">
        <v>0.725806451612903</v>
      </c>
      <c r="P221" s="8"/>
    </row>
    <row r="222" ht="20" customHeight="1" spans="1:16">
      <c r="A222" s="8">
        <v>219</v>
      </c>
      <c r="B222" s="9">
        <v>2018011961</v>
      </c>
      <c r="C222" s="9" t="s">
        <v>338</v>
      </c>
      <c r="D222" s="9">
        <v>2018</v>
      </c>
      <c r="E222" s="10" t="s">
        <v>294</v>
      </c>
      <c r="F222" s="11">
        <v>9.4</v>
      </c>
      <c r="G222" s="11">
        <v>68.3464</v>
      </c>
      <c r="H222" s="11">
        <v>4.268</v>
      </c>
      <c r="I222" s="12">
        <v>82.0144</v>
      </c>
      <c r="J222" s="8">
        <v>25</v>
      </c>
      <c r="K222" s="9">
        <v>30</v>
      </c>
      <c r="L222" s="13">
        <v>0.833333333333333</v>
      </c>
      <c r="M222" s="9">
        <v>46</v>
      </c>
      <c r="N222" s="14">
        <v>62</v>
      </c>
      <c r="O222" s="15">
        <f>M222/N222</f>
        <v>0.741935483870968</v>
      </c>
      <c r="P222" s="8"/>
    </row>
    <row r="223" ht="20" customHeight="1" spans="1:16">
      <c r="A223" s="8">
        <v>220</v>
      </c>
      <c r="B223" s="9">
        <v>2018011899</v>
      </c>
      <c r="C223" s="9" t="s">
        <v>339</v>
      </c>
      <c r="D223" s="9">
        <v>2018</v>
      </c>
      <c r="E223" s="10" t="s">
        <v>292</v>
      </c>
      <c r="F223" s="11">
        <v>8.8</v>
      </c>
      <c r="G223" s="11">
        <v>68.8936</v>
      </c>
      <c r="H223" s="11">
        <v>4.178</v>
      </c>
      <c r="I223" s="12">
        <v>81.8716</v>
      </c>
      <c r="J223" s="8">
        <v>22</v>
      </c>
      <c r="K223" s="9">
        <v>32</v>
      </c>
      <c r="L223" s="13">
        <v>0.6875</v>
      </c>
      <c r="M223" s="9">
        <v>47</v>
      </c>
      <c r="N223" s="14">
        <v>62</v>
      </c>
      <c r="O223" s="15">
        <v>0.758064516129032</v>
      </c>
      <c r="P223" s="8"/>
    </row>
    <row r="224" ht="20" customHeight="1" spans="1:16">
      <c r="A224" s="8">
        <v>221</v>
      </c>
      <c r="B224" s="9">
        <v>2018011928</v>
      </c>
      <c r="C224" s="9" t="s">
        <v>340</v>
      </c>
      <c r="D224" s="9">
        <v>2018</v>
      </c>
      <c r="E224" s="10" t="s">
        <v>292</v>
      </c>
      <c r="F224" s="11">
        <v>8.6</v>
      </c>
      <c r="G224" s="11">
        <v>69.0936</v>
      </c>
      <c r="H224" s="11">
        <v>4.148</v>
      </c>
      <c r="I224" s="12">
        <v>81.8416</v>
      </c>
      <c r="J224" s="8">
        <v>23</v>
      </c>
      <c r="K224" s="9">
        <v>32</v>
      </c>
      <c r="L224" s="13">
        <v>0.71875</v>
      </c>
      <c r="M224" s="9">
        <v>48</v>
      </c>
      <c r="N224" s="14">
        <v>62</v>
      </c>
      <c r="O224" s="15">
        <v>0.774193548387097</v>
      </c>
      <c r="P224" s="8"/>
    </row>
    <row r="225" ht="20" customHeight="1" spans="1:16">
      <c r="A225" s="8">
        <v>222</v>
      </c>
      <c r="B225" s="9">
        <v>2018011925</v>
      </c>
      <c r="C225" s="9" t="s">
        <v>341</v>
      </c>
      <c r="D225" s="9">
        <v>2018</v>
      </c>
      <c r="E225" s="10" t="s">
        <v>292</v>
      </c>
      <c r="F225" s="11">
        <v>8.6</v>
      </c>
      <c r="G225" s="11">
        <v>68.8628</v>
      </c>
      <c r="H225" s="11">
        <v>4.289</v>
      </c>
      <c r="I225" s="12">
        <v>81.7518</v>
      </c>
      <c r="J225" s="8">
        <v>24</v>
      </c>
      <c r="K225" s="9">
        <v>32</v>
      </c>
      <c r="L225" s="13">
        <v>0.75</v>
      </c>
      <c r="M225" s="9">
        <v>49</v>
      </c>
      <c r="N225" s="14">
        <v>62</v>
      </c>
      <c r="O225" s="15">
        <v>0.790322580645161</v>
      </c>
      <c r="P225" s="8"/>
    </row>
    <row r="226" ht="20" customHeight="1" spans="1:16">
      <c r="A226" s="8">
        <v>223</v>
      </c>
      <c r="B226" s="9">
        <v>2018011891</v>
      </c>
      <c r="C226" s="9" t="s">
        <v>342</v>
      </c>
      <c r="D226" s="9">
        <v>2018</v>
      </c>
      <c r="E226" s="10" t="s">
        <v>292</v>
      </c>
      <c r="F226" s="11">
        <v>8.6</v>
      </c>
      <c r="G226" s="11">
        <v>69.1984</v>
      </c>
      <c r="H226" s="11">
        <v>3.947</v>
      </c>
      <c r="I226" s="12">
        <v>81.7454</v>
      </c>
      <c r="J226" s="8">
        <v>25</v>
      </c>
      <c r="K226" s="9">
        <v>32</v>
      </c>
      <c r="L226" s="13">
        <v>0.78125</v>
      </c>
      <c r="M226" s="9">
        <v>50</v>
      </c>
      <c r="N226" s="14">
        <v>62</v>
      </c>
      <c r="O226" s="15">
        <v>0.806451612903226</v>
      </c>
      <c r="P226" s="8"/>
    </row>
    <row r="227" ht="20" customHeight="1" spans="1:16">
      <c r="A227" s="8">
        <v>224</v>
      </c>
      <c r="B227" s="9">
        <v>2018011907</v>
      </c>
      <c r="C227" s="9" t="s">
        <v>343</v>
      </c>
      <c r="D227" s="9">
        <v>2018</v>
      </c>
      <c r="E227" s="10" t="s">
        <v>292</v>
      </c>
      <c r="F227" s="11">
        <v>8.6</v>
      </c>
      <c r="G227" s="11">
        <v>67.9888</v>
      </c>
      <c r="H227" s="11">
        <v>4.301</v>
      </c>
      <c r="I227" s="12">
        <v>80.8898</v>
      </c>
      <c r="J227" s="8">
        <v>26</v>
      </c>
      <c r="K227" s="9">
        <v>32</v>
      </c>
      <c r="L227" s="13">
        <v>0.8125</v>
      </c>
      <c r="M227" s="9">
        <v>51</v>
      </c>
      <c r="N227" s="14">
        <v>62</v>
      </c>
      <c r="O227" s="15">
        <v>0.82258064516129</v>
      </c>
      <c r="P227" s="8"/>
    </row>
    <row r="228" ht="20" customHeight="1" spans="1:16">
      <c r="A228" s="8">
        <v>225</v>
      </c>
      <c r="B228" s="9">
        <v>2018011889</v>
      </c>
      <c r="C228" s="9" t="s">
        <v>344</v>
      </c>
      <c r="D228" s="9">
        <v>2018</v>
      </c>
      <c r="E228" s="10" t="s">
        <v>292</v>
      </c>
      <c r="F228" s="11">
        <v>8.8</v>
      </c>
      <c r="G228" s="11">
        <v>67.7096</v>
      </c>
      <c r="H228" s="11">
        <v>4.217</v>
      </c>
      <c r="I228" s="12">
        <v>80.7266</v>
      </c>
      <c r="J228" s="8">
        <v>27</v>
      </c>
      <c r="K228" s="9">
        <v>32</v>
      </c>
      <c r="L228" s="13">
        <v>0.84375</v>
      </c>
      <c r="M228" s="9">
        <v>52</v>
      </c>
      <c r="N228" s="14">
        <v>62</v>
      </c>
      <c r="O228" s="15">
        <v>0.838709677419355</v>
      </c>
      <c r="P228" s="8"/>
    </row>
    <row r="229" ht="20" customHeight="1" spans="1:16">
      <c r="A229" s="8">
        <v>226</v>
      </c>
      <c r="B229" s="9">
        <v>2018011900</v>
      </c>
      <c r="C229" s="9" t="s">
        <v>345</v>
      </c>
      <c r="D229" s="9">
        <v>2018</v>
      </c>
      <c r="E229" s="10" t="s">
        <v>292</v>
      </c>
      <c r="F229" s="11">
        <v>8.9</v>
      </c>
      <c r="G229" s="11">
        <v>67.0476</v>
      </c>
      <c r="H229" s="11">
        <v>4.43</v>
      </c>
      <c r="I229" s="12">
        <v>80.3776</v>
      </c>
      <c r="J229" s="8">
        <v>28</v>
      </c>
      <c r="K229" s="9">
        <v>32</v>
      </c>
      <c r="L229" s="13">
        <v>0.875</v>
      </c>
      <c r="M229" s="9">
        <v>53</v>
      </c>
      <c r="N229" s="14">
        <v>62</v>
      </c>
      <c r="O229" s="15">
        <v>0.854838709677419</v>
      </c>
      <c r="P229" s="8"/>
    </row>
    <row r="230" ht="20" customHeight="1" spans="1:16">
      <c r="A230" s="8">
        <v>227</v>
      </c>
      <c r="B230" s="9">
        <v>2018011917</v>
      </c>
      <c r="C230" s="9" t="s">
        <v>346</v>
      </c>
      <c r="D230" s="9">
        <v>2018</v>
      </c>
      <c r="E230" s="10" t="s">
        <v>294</v>
      </c>
      <c r="F230" s="11">
        <v>9.4</v>
      </c>
      <c r="G230" s="11">
        <v>64.412</v>
      </c>
      <c r="H230" s="11">
        <v>6.047</v>
      </c>
      <c r="I230" s="12">
        <v>79.859</v>
      </c>
      <c r="J230" s="8">
        <v>26</v>
      </c>
      <c r="K230" s="9">
        <v>30</v>
      </c>
      <c r="L230" s="13">
        <v>0.866666666666667</v>
      </c>
      <c r="M230" s="9">
        <v>54</v>
      </c>
      <c r="N230" s="14">
        <v>62</v>
      </c>
      <c r="O230" s="15">
        <f>M230/N230</f>
        <v>0.870967741935484</v>
      </c>
      <c r="P230" s="8"/>
    </row>
    <row r="231" ht="20" customHeight="1" spans="1:16">
      <c r="A231" s="8">
        <v>228</v>
      </c>
      <c r="B231" s="9">
        <v>2018011931</v>
      </c>
      <c r="C231" s="9" t="s">
        <v>347</v>
      </c>
      <c r="D231" s="9">
        <v>2018</v>
      </c>
      <c r="E231" s="10" t="s">
        <v>292</v>
      </c>
      <c r="F231" s="11">
        <v>8.6</v>
      </c>
      <c r="G231" s="11">
        <v>66.4036</v>
      </c>
      <c r="H231" s="11">
        <v>4.136</v>
      </c>
      <c r="I231" s="12">
        <v>79.1396</v>
      </c>
      <c r="J231" s="8">
        <v>29</v>
      </c>
      <c r="K231" s="9">
        <v>32</v>
      </c>
      <c r="L231" s="13">
        <v>0.90625</v>
      </c>
      <c r="M231" s="9">
        <v>55</v>
      </c>
      <c r="N231" s="14">
        <v>62</v>
      </c>
      <c r="O231" s="15">
        <v>0.887096774193548</v>
      </c>
      <c r="P231" s="8"/>
    </row>
    <row r="232" ht="20" customHeight="1" spans="1:16">
      <c r="A232" s="8">
        <v>229</v>
      </c>
      <c r="B232" s="9">
        <v>2018011890</v>
      </c>
      <c r="C232" s="9" t="s">
        <v>348</v>
      </c>
      <c r="D232" s="9">
        <v>2018</v>
      </c>
      <c r="E232" s="10" t="s">
        <v>292</v>
      </c>
      <c r="F232" s="11">
        <v>8.6</v>
      </c>
      <c r="G232" s="11">
        <v>66.1736</v>
      </c>
      <c r="H232" s="11">
        <v>3.902</v>
      </c>
      <c r="I232" s="12">
        <v>78.6756</v>
      </c>
      <c r="J232" s="8">
        <v>30</v>
      </c>
      <c r="K232" s="9">
        <v>32</v>
      </c>
      <c r="L232" s="13">
        <v>0.9375</v>
      </c>
      <c r="M232" s="9">
        <v>56</v>
      </c>
      <c r="N232" s="14">
        <v>62</v>
      </c>
      <c r="O232" s="15">
        <v>0.903225806451613</v>
      </c>
      <c r="P232" s="8"/>
    </row>
    <row r="233" ht="20" customHeight="1" spans="1:16">
      <c r="A233" s="8">
        <v>230</v>
      </c>
      <c r="B233" s="9">
        <v>2018011885</v>
      </c>
      <c r="C233" s="9" t="s">
        <v>314</v>
      </c>
      <c r="D233" s="9">
        <v>2018</v>
      </c>
      <c r="E233" s="10" t="s">
        <v>292</v>
      </c>
      <c r="F233" s="11">
        <v>8.6</v>
      </c>
      <c r="G233" s="11">
        <v>65.6984</v>
      </c>
      <c r="H233" s="11">
        <v>4.016</v>
      </c>
      <c r="I233" s="12">
        <v>78.3144</v>
      </c>
      <c r="J233" s="8">
        <v>31</v>
      </c>
      <c r="K233" s="9">
        <v>32</v>
      </c>
      <c r="L233" s="13">
        <v>0.96875</v>
      </c>
      <c r="M233" s="9">
        <v>57</v>
      </c>
      <c r="N233" s="14">
        <v>62</v>
      </c>
      <c r="O233" s="15">
        <v>0.919354838709677</v>
      </c>
      <c r="P233" s="8"/>
    </row>
    <row r="234" ht="20" customHeight="1" spans="1:16">
      <c r="A234" s="8">
        <v>231</v>
      </c>
      <c r="B234" s="9">
        <v>2018011948</v>
      </c>
      <c r="C234" s="9" t="s">
        <v>349</v>
      </c>
      <c r="D234" s="9">
        <v>2018</v>
      </c>
      <c r="E234" s="10" t="s">
        <v>294</v>
      </c>
      <c r="F234" s="11">
        <v>9.4</v>
      </c>
      <c r="G234" s="11">
        <v>60.6316</v>
      </c>
      <c r="H234" s="11">
        <v>7.65</v>
      </c>
      <c r="I234" s="12">
        <v>77.6816</v>
      </c>
      <c r="J234" s="8">
        <v>27</v>
      </c>
      <c r="K234" s="9">
        <v>30</v>
      </c>
      <c r="L234" s="13">
        <v>0.9</v>
      </c>
      <c r="M234" s="9">
        <v>58</v>
      </c>
      <c r="N234" s="14">
        <v>62</v>
      </c>
      <c r="O234" s="15">
        <f>M234/N234</f>
        <v>0.935483870967742</v>
      </c>
      <c r="P234" s="8"/>
    </row>
    <row r="235" ht="20" customHeight="1" spans="1:16">
      <c r="A235" s="8">
        <v>232</v>
      </c>
      <c r="B235" s="9">
        <v>2018011920</v>
      </c>
      <c r="C235" s="9" t="s">
        <v>350</v>
      </c>
      <c r="D235" s="9">
        <v>2018</v>
      </c>
      <c r="E235" s="10" t="s">
        <v>294</v>
      </c>
      <c r="F235" s="11">
        <v>7.6</v>
      </c>
      <c r="G235" s="11">
        <v>65.7988</v>
      </c>
      <c r="H235" s="11">
        <v>4.046</v>
      </c>
      <c r="I235" s="12">
        <v>77.4448</v>
      </c>
      <c r="J235" s="8">
        <v>28</v>
      </c>
      <c r="K235" s="9">
        <v>30</v>
      </c>
      <c r="L235" s="13">
        <v>0.933333333333333</v>
      </c>
      <c r="M235" s="9">
        <v>59</v>
      </c>
      <c r="N235" s="14">
        <v>62</v>
      </c>
      <c r="O235" s="15">
        <f>M235/N235</f>
        <v>0.951612903225806</v>
      </c>
      <c r="P235" s="8"/>
    </row>
    <row r="236" ht="20" customHeight="1" spans="1:16">
      <c r="A236" s="8">
        <v>233</v>
      </c>
      <c r="B236" s="9">
        <v>2018011921</v>
      </c>
      <c r="C236" s="9" t="s">
        <v>351</v>
      </c>
      <c r="D236" s="9">
        <v>2018</v>
      </c>
      <c r="E236" s="10" t="s">
        <v>294</v>
      </c>
      <c r="F236" s="11">
        <v>7.6</v>
      </c>
      <c r="G236" s="11">
        <v>64.6656</v>
      </c>
      <c r="H236" s="11">
        <v>4.1</v>
      </c>
      <c r="I236" s="12">
        <v>76.3656</v>
      </c>
      <c r="J236" s="8">
        <v>29</v>
      </c>
      <c r="K236" s="9">
        <v>30</v>
      </c>
      <c r="L236" s="13">
        <v>0.966666666666667</v>
      </c>
      <c r="M236" s="9">
        <v>60</v>
      </c>
      <c r="N236" s="14">
        <v>62</v>
      </c>
      <c r="O236" s="15">
        <f>M236/N236</f>
        <v>0.967741935483871</v>
      </c>
      <c r="P236" s="8"/>
    </row>
    <row r="237" ht="20" customHeight="1" spans="1:16">
      <c r="A237" s="8">
        <v>234</v>
      </c>
      <c r="B237" s="9">
        <v>2018011894</v>
      </c>
      <c r="C237" s="9" t="s">
        <v>352</v>
      </c>
      <c r="D237" s="9">
        <v>2018</v>
      </c>
      <c r="E237" s="10" t="s">
        <v>292</v>
      </c>
      <c r="F237" s="11">
        <v>8.6</v>
      </c>
      <c r="G237" s="11">
        <v>63.0892</v>
      </c>
      <c r="H237" s="11">
        <v>3.854</v>
      </c>
      <c r="I237" s="12">
        <v>75.5432</v>
      </c>
      <c r="J237" s="8">
        <v>32</v>
      </c>
      <c r="K237" s="9">
        <v>32</v>
      </c>
      <c r="L237" s="13">
        <v>1</v>
      </c>
      <c r="M237" s="9">
        <v>61</v>
      </c>
      <c r="N237" s="14">
        <v>62</v>
      </c>
      <c r="O237" s="15">
        <v>0.983870967741935</v>
      </c>
      <c r="P237" s="8"/>
    </row>
    <row r="238" ht="20" customHeight="1" spans="1:16">
      <c r="A238" s="8">
        <v>235</v>
      </c>
      <c r="B238" s="9">
        <v>2018011957</v>
      </c>
      <c r="C238" s="9" t="s">
        <v>353</v>
      </c>
      <c r="D238" s="9">
        <v>2018</v>
      </c>
      <c r="E238" s="10" t="s">
        <v>294</v>
      </c>
      <c r="F238" s="11">
        <v>9.4</v>
      </c>
      <c r="G238" s="11">
        <v>52.0768</v>
      </c>
      <c r="H238" s="11">
        <v>3.98</v>
      </c>
      <c r="I238" s="12">
        <v>65.4568</v>
      </c>
      <c r="J238" s="8">
        <v>30</v>
      </c>
      <c r="K238" s="9">
        <v>30</v>
      </c>
      <c r="L238" s="13">
        <v>1</v>
      </c>
      <c r="M238" s="9">
        <v>62</v>
      </c>
      <c r="N238" s="14">
        <v>62</v>
      </c>
      <c r="O238" s="15">
        <f>M238/N238</f>
        <v>1</v>
      </c>
      <c r="P238" s="8"/>
    </row>
    <row r="239" ht="20" customHeight="1" spans="1:16">
      <c r="A239" s="8">
        <v>236</v>
      </c>
      <c r="B239" s="9">
        <v>2018011777</v>
      </c>
      <c r="C239" s="9" t="s">
        <v>354</v>
      </c>
      <c r="D239" s="9">
        <v>2018</v>
      </c>
      <c r="E239" s="10" t="s">
        <v>355</v>
      </c>
      <c r="F239" s="11">
        <v>10</v>
      </c>
      <c r="G239" s="11">
        <v>73.18</v>
      </c>
      <c r="H239" s="11">
        <v>7.47</v>
      </c>
      <c r="I239" s="12">
        <f>SUM(F239:H239)</f>
        <v>90.65</v>
      </c>
      <c r="J239" s="8">
        <v>1</v>
      </c>
      <c r="K239" s="9">
        <v>31</v>
      </c>
      <c r="L239" s="13">
        <f>J239/K239</f>
        <v>0.032258064516129</v>
      </c>
      <c r="M239" s="9">
        <v>1</v>
      </c>
      <c r="N239" s="14">
        <f t="shared" ref="N239:N302" si="14">93</f>
        <v>93</v>
      </c>
      <c r="O239" s="15">
        <f t="shared" ref="O239:O302" si="15">M239/93</f>
        <v>0.010752688172043</v>
      </c>
      <c r="P239" s="8"/>
    </row>
    <row r="240" ht="20" customHeight="1" spans="1:16">
      <c r="A240" s="8">
        <v>237</v>
      </c>
      <c r="B240" s="9">
        <v>2018011727</v>
      </c>
      <c r="C240" s="9" t="s">
        <v>356</v>
      </c>
      <c r="D240" s="9">
        <v>2018</v>
      </c>
      <c r="E240" s="10" t="s">
        <v>357</v>
      </c>
      <c r="F240" s="11">
        <v>10</v>
      </c>
      <c r="G240" s="11">
        <v>74.5</v>
      </c>
      <c r="H240" s="11">
        <v>6.03</v>
      </c>
      <c r="I240" s="12">
        <f t="shared" ref="I240:I251" si="16">F240+G240+H240</f>
        <v>90.53</v>
      </c>
      <c r="J240" s="8">
        <v>1</v>
      </c>
      <c r="K240" s="9">
        <v>31</v>
      </c>
      <c r="L240" s="13">
        <f>J240/K240</f>
        <v>0.032258064516129</v>
      </c>
      <c r="M240" s="9">
        <v>2</v>
      </c>
      <c r="N240" s="14">
        <f t="shared" si="14"/>
        <v>93</v>
      </c>
      <c r="O240" s="15">
        <f t="shared" si="15"/>
        <v>0.021505376344086</v>
      </c>
      <c r="P240" s="8"/>
    </row>
    <row r="241" ht="20" customHeight="1" spans="1:16">
      <c r="A241" s="8">
        <v>238</v>
      </c>
      <c r="B241" s="9">
        <v>2018011716</v>
      </c>
      <c r="C241" s="9" t="s">
        <v>358</v>
      </c>
      <c r="D241" s="9">
        <v>2018</v>
      </c>
      <c r="E241" s="10" t="s">
        <v>357</v>
      </c>
      <c r="F241" s="11">
        <v>8.4</v>
      </c>
      <c r="G241" s="11">
        <v>75.66</v>
      </c>
      <c r="H241" s="11">
        <v>6.25</v>
      </c>
      <c r="I241" s="12">
        <f t="shared" si="16"/>
        <v>90.31</v>
      </c>
      <c r="J241" s="8">
        <v>2</v>
      </c>
      <c r="K241" s="9">
        <v>31</v>
      </c>
      <c r="L241" s="13">
        <f>J241/K241</f>
        <v>0.0645161290322581</v>
      </c>
      <c r="M241" s="9">
        <v>3</v>
      </c>
      <c r="N241" s="14">
        <f t="shared" si="14"/>
        <v>93</v>
      </c>
      <c r="O241" s="15">
        <f t="shared" si="15"/>
        <v>0.032258064516129</v>
      </c>
      <c r="P241" s="8"/>
    </row>
    <row r="242" ht="20" customHeight="1" spans="1:16">
      <c r="A242" s="8">
        <v>239</v>
      </c>
      <c r="B242" s="9">
        <v>2018011752</v>
      </c>
      <c r="C242" s="9" t="s">
        <v>359</v>
      </c>
      <c r="D242" s="9">
        <v>2018</v>
      </c>
      <c r="E242" s="10" t="s">
        <v>360</v>
      </c>
      <c r="F242" s="11">
        <v>10</v>
      </c>
      <c r="G242" s="11">
        <v>74.85</v>
      </c>
      <c r="H242" s="11">
        <v>5.27</v>
      </c>
      <c r="I242" s="12">
        <f t="shared" si="16"/>
        <v>90.12</v>
      </c>
      <c r="J242" s="8">
        <v>1</v>
      </c>
      <c r="K242" s="9">
        <v>31</v>
      </c>
      <c r="L242" s="13">
        <f>IFERROR(J242/K242,"")</f>
        <v>0.032258064516129</v>
      </c>
      <c r="M242" s="9">
        <v>4</v>
      </c>
      <c r="N242" s="14">
        <f t="shared" si="14"/>
        <v>93</v>
      </c>
      <c r="O242" s="15">
        <f t="shared" si="15"/>
        <v>0.043010752688172</v>
      </c>
      <c r="P242" s="8"/>
    </row>
    <row r="243" ht="20" customHeight="1" spans="1:16">
      <c r="A243" s="8">
        <v>240</v>
      </c>
      <c r="B243" s="9">
        <v>2018011735</v>
      </c>
      <c r="C243" s="9" t="s">
        <v>361</v>
      </c>
      <c r="D243" s="9">
        <v>2018</v>
      </c>
      <c r="E243" s="10" t="s">
        <v>357</v>
      </c>
      <c r="F243" s="11">
        <v>10</v>
      </c>
      <c r="G243" s="11">
        <v>75.15</v>
      </c>
      <c r="H243" s="11">
        <v>4.91</v>
      </c>
      <c r="I243" s="12">
        <f t="shared" si="16"/>
        <v>90.06</v>
      </c>
      <c r="J243" s="8">
        <v>3</v>
      </c>
      <c r="K243" s="9">
        <v>31</v>
      </c>
      <c r="L243" s="13">
        <f>J243/K243</f>
        <v>0.0967741935483871</v>
      </c>
      <c r="M243" s="9">
        <v>5</v>
      </c>
      <c r="N243" s="14">
        <f t="shared" si="14"/>
        <v>93</v>
      </c>
      <c r="O243" s="15">
        <f t="shared" si="15"/>
        <v>0.0537634408602151</v>
      </c>
      <c r="P243" s="8"/>
    </row>
    <row r="244" ht="20" customHeight="1" spans="1:16">
      <c r="A244" s="8">
        <v>241</v>
      </c>
      <c r="B244" s="9">
        <v>2018011751</v>
      </c>
      <c r="C244" s="9" t="s">
        <v>362</v>
      </c>
      <c r="D244" s="9">
        <v>2018</v>
      </c>
      <c r="E244" s="10" t="s">
        <v>360</v>
      </c>
      <c r="F244" s="11">
        <v>9.15</v>
      </c>
      <c r="G244" s="11">
        <v>74.41</v>
      </c>
      <c r="H244" s="11">
        <v>6.43</v>
      </c>
      <c r="I244" s="12">
        <f t="shared" si="16"/>
        <v>89.99</v>
      </c>
      <c r="J244" s="8">
        <v>2</v>
      </c>
      <c r="K244" s="9">
        <v>31</v>
      </c>
      <c r="L244" s="13">
        <f>IFERROR(J244/K244,"")</f>
        <v>0.0645161290322581</v>
      </c>
      <c r="M244" s="9">
        <v>6</v>
      </c>
      <c r="N244" s="14">
        <f t="shared" si="14"/>
        <v>93</v>
      </c>
      <c r="O244" s="15">
        <f t="shared" si="15"/>
        <v>0.0645161290322581</v>
      </c>
      <c r="P244" s="8"/>
    </row>
    <row r="245" ht="20" customHeight="1" spans="1:16">
      <c r="A245" s="8">
        <v>242</v>
      </c>
      <c r="B245" s="9">
        <v>2018011774</v>
      </c>
      <c r="C245" s="9" t="s">
        <v>363</v>
      </c>
      <c r="D245" s="9">
        <v>2018</v>
      </c>
      <c r="E245" s="10" t="s">
        <v>355</v>
      </c>
      <c r="F245" s="11">
        <v>9.7</v>
      </c>
      <c r="G245" s="11">
        <f>88.93*0.72+99*0.02+88*0.03+2+1.2+0.8+0.8</f>
        <v>73.4496</v>
      </c>
      <c r="H245" s="11">
        <f>66.9*0.03+2+2.4</f>
        <v>6.407</v>
      </c>
      <c r="I245" s="12">
        <f t="shared" si="16"/>
        <v>89.5566</v>
      </c>
      <c r="J245" s="8">
        <v>2</v>
      </c>
      <c r="K245" s="9">
        <v>31</v>
      </c>
      <c r="L245" s="13">
        <f>J245/K245</f>
        <v>0.0645161290322581</v>
      </c>
      <c r="M245" s="9">
        <v>7</v>
      </c>
      <c r="N245" s="14">
        <f t="shared" si="14"/>
        <v>93</v>
      </c>
      <c r="O245" s="15">
        <f t="shared" si="15"/>
        <v>0.0752688172043011</v>
      </c>
      <c r="P245" s="8"/>
    </row>
    <row r="246" ht="20" customHeight="1" spans="1:16">
      <c r="A246" s="8">
        <v>243</v>
      </c>
      <c r="B246" s="9">
        <v>2018011767</v>
      </c>
      <c r="C246" s="9" t="s">
        <v>364</v>
      </c>
      <c r="D246" s="9">
        <v>2018</v>
      </c>
      <c r="E246" s="10" t="s">
        <v>355</v>
      </c>
      <c r="F246" s="11">
        <v>7.5</v>
      </c>
      <c r="G246" s="11">
        <f>89.31*0.72+9.51</f>
        <v>73.8132</v>
      </c>
      <c r="H246" s="11">
        <v>7.56</v>
      </c>
      <c r="I246" s="12">
        <f t="shared" si="16"/>
        <v>88.8732</v>
      </c>
      <c r="J246" s="8">
        <v>3</v>
      </c>
      <c r="K246" s="9">
        <v>31</v>
      </c>
      <c r="L246" s="13">
        <f>J246/K246</f>
        <v>0.0967741935483871</v>
      </c>
      <c r="M246" s="9">
        <v>8</v>
      </c>
      <c r="N246" s="14">
        <f t="shared" si="14"/>
        <v>93</v>
      </c>
      <c r="O246" s="15">
        <f t="shared" si="15"/>
        <v>0.0860215053763441</v>
      </c>
      <c r="P246" s="8"/>
    </row>
    <row r="247" ht="20" customHeight="1" spans="1:16">
      <c r="A247" s="8">
        <v>244</v>
      </c>
      <c r="B247" s="9">
        <v>2018011731</v>
      </c>
      <c r="C247" s="9" t="s">
        <v>365</v>
      </c>
      <c r="D247" s="9">
        <v>2018</v>
      </c>
      <c r="E247" s="10" t="s">
        <v>357</v>
      </c>
      <c r="F247" s="11">
        <v>8.03</v>
      </c>
      <c r="G247" s="11">
        <v>75.73</v>
      </c>
      <c r="H247" s="11">
        <v>4.9</v>
      </c>
      <c r="I247" s="12">
        <f t="shared" si="16"/>
        <v>88.66</v>
      </c>
      <c r="J247" s="8">
        <v>4</v>
      </c>
      <c r="K247" s="9">
        <v>31</v>
      </c>
      <c r="L247" s="13">
        <f>J247/K247</f>
        <v>0.129032258064516</v>
      </c>
      <c r="M247" s="9">
        <v>9</v>
      </c>
      <c r="N247" s="14">
        <f t="shared" si="14"/>
        <v>93</v>
      </c>
      <c r="O247" s="15">
        <f t="shared" si="15"/>
        <v>0.0967741935483871</v>
      </c>
      <c r="P247" s="8"/>
    </row>
    <row r="248" ht="20" customHeight="1" spans="1:16">
      <c r="A248" s="8">
        <v>245</v>
      </c>
      <c r="B248" s="9">
        <v>2018011753</v>
      </c>
      <c r="C248" s="9" t="s">
        <v>366</v>
      </c>
      <c r="D248" s="9">
        <v>2018</v>
      </c>
      <c r="E248" s="10" t="s">
        <v>360</v>
      </c>
      <c r="F248" s="11">
        <v>9.55</v>
      </c>
      <c r="G248" s="11">
        <v>73.82</v>
      </c>
      <c r="H248" s="11">
        <v>5.19</v>
      </c>
      <c r="I248" s="12">
        <f t="shared" si="16"/>
        <v>88.56</v>
      </c>
      <c r="J248" s="8">
        <v>3</v>
      </c>
      <c r="K248" s="9">
        <v>31</v>
      </c>
      <c r="L248" s="13">
        <f>IFERROR(J248/K248,"")</f>
        <v>0.0967741935483871</v>
      </c>
      <c r="M248" s="9">
        <v>10</v>
      </c>
      <c r="N248" s="14">
        <f t="shared" si="14"/>
        <v>93</v>
      </c>
      <c r="O248" s="15">
        <f t="shared" si="15"/>
        <v>0.10752688172043</v>
      </c>
      <c r="P248" s="8"/>
    </row>
    <row r="249" ht="20" customHeight="1" spans="1:16">
      <c r="A249" s="8">
        <v>246</v>
      </c>
      <c r="B249" s="9">
        <v>2018011730</v>
      </c>
      <c r="C249" s="9" t="s">
        <v>367</v>
      </c>
      <c r="D249" s="9">
        <v>2018</v>
      </c>
      <c r="E249" s="10" t="s">
        <v>357</v>
      </c>
      <c r="F249" s="11">
        <v>8.07</v>
      </c>
      <c r="G249" s="11">
        <v>75.06</v>
      </c>
      <c r="H249" s="11">
        <v>5.42</v>
      </c>
      <c r="I249" s="12">
        <f t="shared" si="16"/>
        <v>88.55</v>
      </c>
      <c r="J249" s="8">
        <v>5</v>
      </c>
      <c r="K249" s="9">
        <v>31</v>
      </c>
      <c r="L249" s="13">
        <f>J249/K249</f>
        <v>0.161290322580645</v>
      </c>
      <c r="M249" s="9">
        <v>11</v>
      </c>
      <c r="N249" s="14">
        <f t="shared" si="14"/>
        <v>93</v>
      </c>
      <c r="O249" s="15">
        <f t="shared" si="15"/>
        <v>0.118279569892473</v>
      </c>
      <c r="P249" s="8"/>
    </row>
    <row r="250" ht="20" customHeight="1" spans="1:16">
      <c r="A250" s="8">
        <v>247</v>
      </c>
      <c r="B250" s="9">
        <v>2018011726</v>
      </c>
      <c r="C250" s="9" t="s">
        <v>368</v>
      </c>
      <c r="D250" s="9">
        <v>2018</v>
      </c>
      <c r="E250" s="10" t="s">
        <v>357</v>
      </c>
      <c r="F250" s="11">
        <v>7.95</v>
      </c>
      <c r="G250" s="11">
        <v>74.53</v>
      </c>
      <c r="H250" s="11">
        <v>5.74</v>
      </c>
      <c r="I250" s="12">
        <f t="shared" si="16"/>
        <v>88.22</v>
      </c>
      <c r="J250" s="8">
        <v>6</v>
      </c>
      <c r="K250" s="9">
        <v>31</v>
      </c>
      <c r="L250" s="13">
        <f>J250/K250</f>
        <v>0.193548387096774</v>
      </c>
      <c r="M250" s="9">
        <v>12</v>
      </c>
      <c r="N250" s="14">
        <f t="shared" si="14"/>
        <v>93</v>
      </c>
      <c r="O250" s="15">
        <f t="shared" si="15"/>
        <v>0.129032258064516</v>
      </c>
      <c r="P250" s="8"/>
    </row>
    <row r="251" ht="20" customHeight="1" spans="1:16">
      <c r="A251" s="8">
        <v>248</v>
      </c>
      <c r="B251" s="9">
        <v>2018011761</v>
      </c>
      <c r="C251" s="9" t="s">
        <v>369</v>
      </c>
      <c r="D251" s="9">
        <v>2018</v>
      </c>
      <c r="E251" s="10" t="s">
        <v>360</v>
      </c>
      <c r="F251" s="11">
        <v>8.1</v>
      </c>
      <c r="G251" s="11">
        <v>75.27</v>
      </c>
      <c r="H251" s="11">
        <v>4.28</v>
      </c>
      <c r="I251" s="12">
        <f t="shared" si="16"/>
        <v>87.65</v>
      </c>
      <c r="J251" s="8">
        <v>4</v>
      </c>
      <c r="K251" s="9">
        <v>31</v>
      </c>
      <c r="L251" s="13">
        <f>IFERROR(J251/K251,"")</f>
        <v>0.129032258064516</v>
      </c>
      <c r="M251" s="9">
        <v>13</v>
      </c>
      <c r="N251" s="14">
        <f t="shared" si="14"/>
        <v>93</v>
      </c>
      <c r="O251" s="15">
        <f t="shared" si="15"/>
        <v>0.139784946236559</v>
      </c>
      <c r="P251" s="8"/>
    </row>
    <row r="252" ht="20" customHeight="1" spans="1:16">
      <c r="A252" s="8">
        <v>249</v>
      </c>
      <c r="B252" s="9">
        <v>2018011773</v>
      </c>
      <c r="C252" s="9" t="s">
        <v>370</v>
      </c>
      <c r="D252" s="9">
        <v>2018</v>
      </c>
      <c r="E252" s="10" t="s">
        <v>355</v>
      </c>
      <c r="F252" s="11">
        <v>6.05</v>
      </c>
      <c r="G252" s="11">
        <v>74.01</v>
      </c>
      <c r="H252" s="11">
        <v>7.21</v>
      </c>
      <c r="I252" s="12">
        <f>SUM(F252:H252)</f>
        <v>87.27</v>
      </c>
      <c r="J252" s="8">
        <v>4</v>
      </c>
      <c r="K252" s="9">
        <v>31</v>
      </c>
      <c r="L252" s="13">
        <f>J252/K252</f>
        <v>0.129032258064516</v>
      </c>
      <c r="M252" s="9">
        <v>14</v>
      </c>
      <c r="N252" s="14">
        <f t="shared" si="14"/>
        <v>93</v>
      </c>
      <c r="O252" s="15">
        <f t="shared" si="15"/>
        <v>0.150537634408602</v>
      </c>
      <c r="P252" s="8"/>
    </row>
    <row r="253" ht="20" customHeight="1" spans="1:16">
      <c r="A253" s="8">
        <v>250</v>
      </c>
      <c r="B253" s="9">
        <v>2018011754</v>
      </c>
      <c r="C253" s="9" t="s">
        <v>371</v>
      </c>
      <c r="D253" s="9">
        <v>2018</v>
      </c>
      <c r="E253" s="10" t="s">
        <v>360</v>
      </c>
      <c r="F253" s="11">
        <v>10</v>
      </c>
      <c r="G253" s="11">
        <v>70.44</v>
      </c>
      <c r="H253" s="11">
        <v>6.5</v>
      </c>
      <c r="I253" s="12">
        <f>F253+G253+H253</f>
        <v>86.94</v>
      </c>
      <c r="J253" s="8">
        <v>5</v>
      </c>
      <c r="K253" s="9">
        <v>31</v>
      </c>
      <c r="L253" s="13">
        <f>IFERROR(J253/K253,"")</f>
        <v>0.161290322580645</v>
      </c>
      <c r="M253" s="9">
        <v>15</v>
      </c>
      <c r="N253" s="14">
        <f t="shared" si="14"/>
        <v>93</v>
      </c>
      <c r="O253" s="15">
        <f t="shared" si="15"/>
        <v>0.161290322580645</v>
      </c>
      <c r="P253" s="8"/>
    </row>
    <row r="254" ht="20" customHeight="1" spans="1:16">
      <c r="A254" s="8">
        <v>251</v>
      </c>
      <c r="B254" s="9">
        <v>2018011757</v>
      </c>
      <c r="C254" s="9" t="s">
        <v>372</v>
      </c>
      <c r="D254" s="9">
        <v>2018</v>
      </c>
      <c r="E254" s="10" t="s">
        <v>360</v>
      </c>
      <c r="F254" s="11">
        <v>7.6</v>
      </c>
      <c r="G254" s="11">
        <v>74.48</v>
      </c>
      <c r="H254" s="11">
        <v>4.81</v>
      </c>
      <c r="I254" s="12">
        <f>F254+G254+H254</f>
        <v>86.89</v>
      </c>
      <c r="J254" s="8">
        <v>6</v>
      </c>
      <c r="K254" s="9">
        <v>31</v>
      </c>
      <c r="L254" s="13">
        <f>IFERROR(J254/K254,"")</f>
        <v>0.193548387096774</v>
      </c>
      <c r="M254" s="9">
        <v>16</v>
      </c>
      <c r="N254" s="14">
        <f t="shared" si="14"/>
        <v>93</v>
      </c>
      <c r="O254" s="15">
        <f t="shared" si="15"/>
        <v>0.172043010752688</v>
      </c>
      <c r="P254" s="8"/>
    </row>
    <row r="255" ht="20" customHeight="1" spans="1:16">
      <c r="A255" s="8">
        <v>252</v>
      </c>
      <c r="B255" s="9">
        <v>2018011786</v>
      </c>
      <c r="C255" s="9" t="s">
        <v>373</v>
      </c>
      <c r="D255" s="9">
        <v>2018</v>
      </c>
      <c r="E255" s="10" t="s">
        <v>355</v>
      </c>
      <c r="F255" s="11">
        <v>7.88</v>
      </c>
      <c r="G255" s="11">
        <v>73.2872</v>
      </c>
      <c r="H255" s="11">
        <v>5.721</v>
      </c>
      <c r="I255" s="12">
        <v>86.888</v>
      </c>
      <c r="J255" s="8">
        <v>5</v>
      </c>
      <c r="K255" s="9">
        <v>31</v>
      </c>
      <c r="L255" s="13">
        <f>J255/K255</f>
        <v>0.161290322580645</v>
      </c>
      <c r="M255" s="9">
        <v>17</v>
      </c>
      <c r="N255" s="14">
        <f t="shared" si="14"/>
        <v>93</v>
      </c>
      <c r="O255" s="15">
        <f t="shared" si="15"/>
        <v>0.182795698924731</v>
      </c>
      <c r="P255" s="8"/>
    </row>
    <row r="256" ht="20" customHeight="1" spans="1:16">
      <c r="A256" s="8">
        <v>253</v>
      </c>
      <c r="B256" s="9">
        <v>2018011781</v>
      </c>
      <c r="C256" s="9" t="s">
        <v>374</v>
      </c>
      <c r="D256" s="9">
        <v>2018</v>
      </c>
      <c r="E256" s="10" t="s">
        <v>355</v>
      </c>
      <c r="F256" s="11">
        <v>7</v>
      </c>
      <c r="G256" s="11">
        <v>73.79</v>
      </c>
      <c r="H256" s="11">
        <v>5.474</v>
      </c>
      <c r="I256" s="12">
        <v>86.26</v>
      </c>
      <c r="J256" s="8">
        <v>6</v>
      </c>
      <c r="K256" s="9">
        <v>31</v>
      </c>
      <c r="L256" s="13">
        <f>J256/K256</f>
        <v>0.193548387096774</v>
      </c>
      <c r="M256" s="9">
        <v>18</v>
      </c>
      <c r="N256" s="14">
        <f t="shared" si="14"/>
        <v>93</v>
      </c>
      <c r="O256" s="15">
        <f t="shared" si="15"/>
        <v>0.193548387096774</v>
      </c>
      <c r="P256" s="8"/>
    </row>
    <row r="257" ht="20" customHeight="1" spans="1:16">
      <c r="A257" s="8">
        <v>254</v>
      </c>
      <c r="B257" s="9">
        <v>2018011762</v>
      </c>
      <c r="C257" s="9" t="s">
        <v>375</v>
      </c>
      <c r="D257" s="9">
        <v>2018</v>
      </c>
      <c r="E257" s="10" t="s">
        <v>360</v>
      </c>
      <c r="F257" s="11">
        <v>8.2</v>
      </c>
      <c r="G257" s="11">
        <v>73.67</v>
      </c>
      <c r="H257" s="11">
        <v>4.26</v>
      </c>
      <c r="I257" s="12">
        <f t="shared" ref="I257:I268" si="17">F257+G257+H257</f>
        <v>86.13</v>
      </c>
      <c r="J257" s="8">
        <v>7</v>
      </c>
      <c r="K257" s="9">
        <v>31</v>
      </c>
      <c r="L257" s="13">
        <f>IFERROR(J257/K257,"")</f>
        <v>0.225806451612903</v>
      </c>
      <c r="M257" s="9">
        <v>19</v>
      </c>
      <c r="N257" s="14">
        <f t="shared" si="14"/>
        <v>93</v>
      </c>
      <c r="O257" s="15">
        <f t="shared" si="15"/>
        <v>0.204301075268817</v>
      </c>
      <c r="P257" s="8"/>
    </row>
    <row r="258" ht="20" customHeight="1" spans="1:16">
      <c r="A258" s="8">
        <v>255</v>
      </c>
      <c r="B258" s="9">
        <v>2018011721</v>
      </c>
      <c r="C258" s="9" t="s">
        <v>376</v>
      </c>
      <c r="D258" s="9">
        <v>2018</v>
      </c>
      <c r="E258" s="10" t="s">
        <v>357</v>
      </c>
      <c r="F258" s="11">
        <v>7.9</v>
      </c>
      <c r="G258" s="11">
        <v>74.07</v>
      </c>
      <c r="H258" s="11">
        <v>4.12</v>
      </c>
      <c r="I258" s="12">
        <f t="shared" si="17"/>
        <v>86.09</v>
      </c>
      <c r="J258" s="8">
        <v>7</v>
      </c>
      <c r="K258" s="9">
        <v>31</v>
      </c>
      <c r="L258" s="13">
        <f>J258/K258</f>
        <v>0.225806451612903</v>
      </c>
      <c r="M258" s="9">
        <v>20</v>
      </c>
      <c r="N258" s="14">
        <f t="shared" si="14"/>
        <v>93</v>
      </c>
      <c r="O258" s="15">
        <f t="shared" si="15"/>
        <v>0.21505376344086</v>
      </c>
      <c r="P258" s="8"/>
    </row>
    <row r="259" ht="20" customHeight="1" spans="1:16">
      <c r="A259" s="8">
        <v>256</v>
      </c>
      <c r="B259" s="9">
        <v>2018011724</v>
      </c>
      <c r="C259" s="9" t="s">
        <v>377</v>
      </c>
      <c r="D259" s="9">
        <v>2018</v>
      </c>
      <c r="E259" s="10" t="s">
        <v>357</v>
      </c>
      <c r="F259" s="11">
        <v>7.49</v>
      </c>
      <c r="G259" s="11">
        <v>73.74</v>
      </c>
      <c r="H259" s="11">
        <v>4.86</v>
      </c>
      <c r="I259" s="12">
        <f t="shared" si="17"/>
        <v>86.09</v>
      </c>
      <c r="J259" s="8">
        <v>8</v>
      </c>
      <c r="K259" s="9">
        <v>31</v>
      </c>
      <c r="L259" s="13">
        <f>J259/K259</f>
        <v>0.258064516129032</v>
      </c>
      <c r="M259" s="9">
        <v>21</v>
      </c>
      <c r="N259" s="14">
        <f t="shared" si="14"/>
        <v>93</v>
      </c>
      <c r="O259" s="15">
        <f t="shared" si="15"/>
        <v>0.225806451612903</v>
      </c>
      <c r="P259" s="8"/>
    </row>
    <row r="260" ht="20" customHeight="1" spans="1:16">
      <c r="A260" s="8">
        <v>257</v>
      </c>
      <c r="B260" s="9">
        <v>2018011725</v>
      </c>
      <c r="C260" s="9" t="s">
        <v>378</v>
      </c>
      <c r="D260" s="9">
        <v>2018</v>
      </c>
      <c r="E260" s="10" t="s">
        <v>357</v>
      </c>
      <c r="F260" s="11">
        <v>7.85</v>
      </c>
      <c r="G260" s="11">
        <v>71.9</v>
      </c>
      <c r="H260" s="11">
        <v>5.3</v>
      </c>
      <c r="I260" s="12">
        <f t="shared" si="17"/>
        <v>85.05</v>
      </c>
      <c r="J260" s="8">
        <v>9</v>
      </c>
      <c r="K260" s="9">
        <v>31</v>
      </c>
      <c r="L260" s="13">
        <f>J260/K260</f>
        <v>0.290322580645161</v>
      </c>
      <c r="M260" s="9">
        <v>22</v>
      </c>
      <c r="N260" s="14">
        <f t="shared" si="14"/>
        <v>93</v>
      </c>
      <c r="O260" s="15">
        <f t="shared" si="15"/>
        <v>0.236559139784946</v>
      </c>
      <c r="P260" s="8"/>
    </row>
    <row r="261" ht="20" customHeight="1" spans="1:16">
      <c r="A261" s="8">
        <v>258</v>
      </c>
      <c r="B261" s="9">
        <v>2018011734</v>
      </c>
      <c r="C261" s="9" t="s">
        <v>379</v>
      </c>
      <c r="D261" s="9">
        <v>2018</v>
      </c>
      <c r="E261" s="10" t="s">
        <v>357</v>
      </c>
      <c r="F261" s="11">
        <v>9.77</v>
      </c>
      <c r="G261" s="11">
        <v>70.48</v>
      </c>
      <c r="H261" s="11">
        <v>4.7</v>
      </c>
      <c r="I261" s="12">
        <f t="shared" si="17"/>
        <v>84.95</v>
      </c>
      <c r="J261" s="8">
        <v>10</v>
      </c>
      <c r="K261" s="9">
        <v>31</v>
      </c>
      <c r="L261" s="13">
        <f>J261/K261</f>
        <v>0.32258064516129</v>
      </c>
      <c r="M261" s="9">
        <v>23</v>
      </c>
      <c r="N261" s="14">
        <f t="shared" si="14"/>
        <v>93</v>
      </c>
      <c r="O261" s="15">
        <f t="shared" si="15"/>
        <v>0.247311827956989</v>
      </c>
      <c r="P261" s="8"/>
    </row>
    <row r="262" ht="20" customHeight="1" spans="1:16">
      <c r="A262" s="8">
        <v>259</v>
      </c>
      <c r="B262" s="9">
        <v>2018011736</v>
      </c>
      <c r="C262" s="9" t="s">
        <v>380</v>
      </c>
      <c r="D262" s="9">
        <v>2018</v>
      </c>
      <c r="E262" s="10" t="s">
        <v>360</v>
      </c>
      <c r="F262" s="11">
        <v>8.3</v>
      </c>
      <c r="G262" s="11">
        <v>72.24</v>
      </c>
      <c r="H262" s="11">
        <v>4.35</v>
      </c>
      <c r="I262" s="12">
        <f t="shared" si="17"/>
        <v>84.89</v>
      </c>
      <c r="J262" s="8">
        <v>8</v>
      </c>
      <c r="K262" s="9">
        <v>31</v>
      </c>
      <c r="L262" s="13">
        <f>IFERROR(J262/K262,"")</f>
        <v>0.258064516129032</v>
      </c>
      <c r="M262" s="9">
        <v>24</v>
      </c>
      <c r="N262" s="14">
        <f t="shared" si="14"/>
        <v>93</v>
      </c>
      <c r="O262" s="15">
        <f t="shared" si="15"/>
        <v>0.258064516129032</v>
      </c>
      <c r="P262" s="8"/>
    </row>
    <row r="263" ht="20" customHeight="1" spans="1:16">
      <c r="A263" s="8">
        <v>260</v>
      </c>
      <c r="B263" s="9">
        <v>2018011733</v>
      </c>
      <c r="C263" s="9" t="s">
        <v>381</v>
      </c>
      <c r="D263" s="9">
        <v>2018</v>
      </c>
      <c r="E263" s="10" t="s">
        <v>357</v>
      </c>
      <c r="F263" s="11">
        <v>7.65</v>
      </c>
      <c r="G263" s="11">
        <v>72.96</v>
      </c>
      <c r="H263" s="11">
        <v>4.15</v>
      </c>
      <c r="I263" s="12">
        <f t="shared" si="17"/>
        <v>84.76</v>
      </c>
      <c r="J263" s="8">
        <v>11</v>
      </c>
      <c r="K263" s="9">
        <v>31</v>
      </c>
      <c r="L263" s="13">
        <f>J263/K263</f>
        <v>0.354838709677419</v>
      </c>
      <c r="M263" s="9">
        <v>25</v>
      </c>
      <c r="N263" s="14">
        <f t="shared" si="14"/>
        <v>93</v>
      </c>
      <c r="O263" s="15">
        <f t="shared" si="15"/>
        <v>0.268817204301075</v>
      </c>
      <c r="P263" s="8"/>
    </row>
    <row r="264" ht="20" customHeight="1" spans="1:16">
      <c r="A264" s="8">
        <v>261</v>
      </c>
      <c r="B264" s="9">
        <v>2018011667</v>
      </c>
      <c r="C264" s="9" t="s">
        <v>382</v>
      </c>
      <c r="D264" s="9">
        <v>2018</v>
      </c>
      <c r="E264" s="10" t="s">
        <v>357</v>
      </c>
      <c r="F264" s="11">
        <v>8.38</v>
      </c>
      <c r="G264" s="11">
        <v>71.48</v>
      </c>
      <c r="H264" s="11">
        <v>4.37</v>
      </c>
      <c r="I264" s="12">
        <f t="shared" si="17"/>
        <v>84.23</v>
      </c>
      <c r="J264" s="8">
        <v>12</v>
      </c>
      <c r="K264" s="9">
        <v>31</v>
      </c>
      <c r="L264" s="13">
        <f>J264/K264</f>
        <v>0.387096774193548</v>
      </c>
      <c r="M264" s="9">
        <v>26</v>
      </c>
      <c r="N264" s="14">
        <f t="shared" si="14"/>
        <v>93</v>
      </c>
      <c r="O264" s="15">
        <f t="shared" si="15"/>
        <v>0.279569892473118</v>
      </c>
      <c r="P264" s="8"/>
    </row>
    <row r="265" ht="20" customHeight="1" spans="1:16">
      <c r="A265" s="8">
        <v>262</v>
      </c>
      <c r="B265" s="9">
        <v>2018011746</v>
      </c>
      <c r="C265" s="9" t="s">
        <v>383</v>
      </c>
      <c r="D265" s="9">
        <v>2018</v>
      </c>
      <c r="E265" s="10" t="s">
        <v>360</v>
      </c>
      <c r="F265" s="11">
        <v>8.1</v>
      </c>
      <c r="G265" s="11">
        <v>70.64</v>
      </c>
      <c r="H265" s="11">
        <v>5.26</v>
      </c>
      <c r="I265" s="12">
        <f t="shared" si="17"/>
        <v>84</v>
      </c>
      <c r="J265" s="8">
        <v>9</v>
      </c>
      <c r="K265" s="9">
        <v>31</v>
      </c>
      <c r="L265" s="13">
        <f>IFERROR(J265/K265,"")</f>
        <v>0.290322580645161</v>
      </c>
      <c r="M265" s="9">
        <v>27</v>
      </c>
      <c r="N265" s="14">
        <f t="shared" si="14"/>
        <v>93</v>
      </c>
      <c r="O265" s="15">
        <f t="shared" si="15"/>
        <v>0.290322580645161</v>
      </c>
      <c r="P265" s="8"/>
    </row>
    <row r="266" ht="20" customHeight="1" spans="1:16">
      <c r="A266" s="8">
        <v>263</v>
      </c>
      <c r="B266" s="9">
        <v>2018011723</v>
      </c>
      <c r="C266" s="9" t="s">
        <v>384</v>
      </c>
      <c r="D266" s="9">
        <v>2018</v>
      </c>
      <c r="E266" s="10" t="s">
        <v>357</v>
      </c>
      <c r="F266" s="11">
        <v>7.34</v>
      </c>
      <c r="G266" s="11">
        <v>72.36</v>
      </c>
      <c r="H266" s="11">
        <v>4.27</v>
      </c>
      <c r="I266" s="12">
        <f t="shared" si="17"/>
        <v>83.97</v>
      </c>
      <c r="J266" s="8">
        <v>13</v>
      </c>
      <c r="K266" s="9">
        <v>31</v>
      </c>
      <c r="L266" s="13">
        <f>J266/K266</f>
        <v>0.419354838709677</v>
      </c>
      <c r="M266" s="9">
        <v>28</v>
      </c>
      <c r="N266" s="14">
        <f t="shared" si="14"/>
        <v>93</v>
      </c>
      <c r="O266" s="15">
        <f t="shared" si="15"/>
        <v>0.301075268817204</v>
      </c>
      <c r="P266" s="8"/>
    </row>
    <row r="267" ht="20" customHeight="1" spans="1:16">
      <c r="A267" s="8">
        <v>264</v>
      </c>
      <c r="B267" s="9">
        <v>2018011764</v>
      </c>
      <c r="C267" s="9" t="s">
        <v>385</v>
      </c>
      <c r="D267" s="9">
        <v>2018</v>
      </c>
      <c r="E267" s="10" t="s">
        <v>360</v>
      </c>
      <c r="F267" s="11">
        <v>8</v>
      </c>
      <c r="G267" s="11">
        <v>71.74</v>
      </c>
      <c r="H267" s="11">
        <v>4.2</v>
      </c>
      <c r="I267" s="12">
        <f t="shared" si="17"/>
        <v>83.94</v>
      </c>
      <c r="J267" s="8">
        <v>10</v>
      </c>
      <c r="K267" s="9">
        <v>31</v>
      </c>
      <c r="L267" s="13">
        <f>IFERROR(J267/K267,"")</f>
        <v>0.32258064516129</v>
      </c>
      <c r="M267" s="9">
        <v>29</v>
      </c>
      <c r="N267" s="14">
        <f t="shared" si="14"/>
        <v>93</v>
      </c>
      <c r="O267" s="15">
        <f t="shared" si="15"/>
        <v>0.311827956989247</v>
      </c>
      <c r="P267" s="8"/>
    </row>
    <row r="268" ht="20" customHeight="1" spans="1:16">
      <c r="A268" s="8">
        <v>265</v>
      </c>
      <c r="B268" s="9">
        <v>2018011763</v>
      </c>
      <c r="C268" s="9" t="s">
        <v>386</v>
      </c>
      <c r="D268" s="9">
        <v>2018</v>
      </c>
      <c r="E268" s="10" t="s">
        <v>360</v>
      </c>
      <c r="F268" s="11">
        <v>7.6</v>
      </c>
      <c r="G268" s="11">
        <v>72.21</v>
      </c>
      <c r="H268" s="11">
        <v>4.13</v>
      </c>
      <c r="I268" s="12">
        <f t="shared" si="17"/>
        <v>83.94</v>
      </c>
      <c r="J268" s="8">
        <v>11</v>
      </c>
      <c r="K268" s="9">
        <v>31</v>
      </c>
      <c r="L268" s="13">
        <f>IFERROR(J268/K268,"")</f>
        <v>0.354838709677419</v>
      </c>
      <c r="M268" s="9">
        <v>30</v>
      </c>
      <c r="N268" s="14">
        <f t="shared" si="14"/>
        <v>93</v>
      </c>
      <c r="O268" s="15">
        <f t="shared" si="15"/>
        <v>0.32258064516129</v>
      </c>
      <c r="P268" s="8"/>
    </row>
    <row r="269" ht="20" customHeight="1" spans="1:16">
      <c r="A269" s="8">
        <v>266</v>
      </c>
      <c r="B269" s="9">
        <v>2018011772</v>
      </c>
      <c r="C269" s="9" t="s">
        <v>387</v>
      </c>
      <c r="D269" s="9">
        <v>2018</v>
      </c>
      <c r="E269" s="10" t="s">
        <v>355</v>
      </c>
      <c r="F269" s="11">
        <v>7.7</v>
      </c>
      <c r="G269" s="11">
        <v>71.8</v>
      </c>
      <c r="H269" s="11">
        <v>4.18</v>
      </c>
      <c r="I269" s="12">
        <f>SUM(F269:H269)</f>
        <v>83.68</v>
      </c>
      <c r="J269" s="8">
        <v>7</v>
      </c>
      <c r="K269" s="9">
        <v>31</v>
      </c>
      <c r="L269" s="13">
        <f t="shared" ref="L269:L276" si="18">J269/K269</f>
        <v>0.225806451612903</v>
      </c>
      <c r="M269" s="9">
        <v>31</v>
      </c>
      <c r="N269" s="14">
        <f t="shared" si="14"/>
        <v>93</v>
      </c>
      <c r="O269" s="15">
        <f t="shared" si="15"/>
        <v>0.333333333333333</v>
      </c>
      <c r="P269" s="8"/>
    </row>
    <row r="270" ht="20" customHeight="1" spans="1:16">
      <c r="A270" s="8">
        <v>267</v>
      </c>
      <c r="B270" s="9">
        <v>2018011775</v>
      </c>
      <c r="C270" s="9" t="s">
        <v>388</v>
      </c>
      <c r="D270" s="9">
        <v>2018</v>
      </c>
      <c r="E270" s="10" t="s">
        <v>355</v>
      </c>
      <c r="F270" s="11">
        <v>7.4</v>
      </c>
      <c r="G270" s="11">
        <v>69.4</v>
      </c>
      <c r="H270" s="11">
        <v>6.395</v>
      </c>
      <c r="I270" s="12">
        <v>83.2</v>
      </c>
      <c r="J270" s="8">
        <v>8</v>
      </c>
      <c r="K270" s="9">
        <v>31</v>
      </c>
      <c r="L270" s="13">
        <f t="shared" si="18"/>
        <v>0.258064516129032</v>
      </c>
      <c r="M270" s="9">
        <v>32</v>
      </c>
      <c r="N270" s="14">
        <f t="shared" si="14"/>
        <v>93</v>
      </c>
      <c r="O270" s="15">
        <f t="shared" si="15"/>
        <v>0.344086021505376</v>
      </c>
      <c r="P270" s="8"/>
    </row>
    <row r="271" ht="20" customHeight="1" spans="1:16">
      <c r="A271" s="8">
        <v>268</v>
      </c>
      <c r="B271" s="9">
        <v>2018011717</v>
      </c>
      <c r="C271" s="9" t="s">
        <v>389</v>
      </c>
      <c r="D271" s="9">
        <v>2018</v>
      </c>
      <c r="E271" s="10" t="s">
        <v>357</v>
      </c>
      <c r="F271" s="11">
        <v>8.6</v>
      </c>
      <c r="G271" s="11">
        <v>69.14</v>
      </c>
      <c r="H271" s="11">
        <v>5.3</v>
      </c>
      <c r="I271" s="12">
        <f>F271+G271+H271</f>
        <v>83.04</v>
      </c>
      <c r="J271" s="8">
        <v>14</v>
      </c>
      <c r="K271" s="9">
        <v>31</v>
      </c>
      <c r="L271" s="13">
        <f t="shared" si="18"/>
        <v>0.451612903225806</v>
      </c>
      <c r="M271" s="9">
        <v>33</v>
      </c>
      <c r="N271" s="14">
        <f t="shared" si="14"/>
        <v>93</v>
      </c>
      <c r="O271" s="15">
        <f t="shared" si="15"/>
        <v>0.354838709677419</v>
      </c>
      <c r="P271" s="8"/>
    </row>
    <row r="272" ht="20" customHeight="1" spans="1:16">
      <c r="A272" s="8">
        <v>269</v>
      </c>
      <c r="B272" s="9">
        <v>2018011722</v>
      </c>
      <c r="C272" s="9" t="s">
        <v>390</v>
      </c>
      <c r="D272" s="9">
        <v>2018</v>
      </c>
      <c r="E272" s="10" t="s">
        <v>357</v>
      </c>
      <c r="F272" s="11">
        <v>7.21</v>
      </c>
      <c r="G272" s="11">
        <v>71.31</v>
      </c>
      <c r="H272" s="11">
        <v>4.3</v>
      </c>
      <c r="I272" s="12">
        <f>F272+G272+H272</f>
        <v>82.82</v>
      </c>
      <c r="J272" s="8">
        <v>15</v>
      </c>
      <c r="K272" s="9">
        <v>31</v>
      </c>
      <c r="L272" s="13">
        <f t="shared" si="18"/>
        <v>0.483870967741935</v>
      </c>
      <c r="M272" s="9">
        <v>34</v>
      </c>
      <c r="N272" s="14">
        <f t="shared" si="14"/>
        <v>93</v>
      </c>
      <c r="O272" s="15">
        <f t="shared" si="15"/>
        <v>0.365591397849462</v>
      </c>
      <c r="P272" s="8"/>
    </row>
    <row r="273" ht="20" customHeight="1" spans="1:16">
      <c r="A273" s="8">
        <v>270</v>
      </c>
      <c r="B273" s="9">
        <v>2018011792</v>
      </c>
      <c r="C273" s="9" t="s">
        <v>391</v>
      </c>
      <c r="D273" s="9">
        <v>2018</v>
      </c>
      <c r="E273" s="10" t="s">
        <v>355</v>
      </c>
      <c r="F273" s="11">
        <v>7</v>
      </c>
      <c r="G273" s="11">
        <v>70.85</v>
      </c>
      <c r="H273" s="11">
        <v>4.72</v>
      </c>
      <c r="I273" s="12">
        <v>82.57</v>
      </c>
      <c r="J273" s="8">
        <v>9</v>
      </c>
      <c r="K273" s="9">
        <v>31</v>
      </c>
      <c r="L273" s="13">
        <f t="shared" si="18"/>
        <v>0.290322580645161</v>
      </c>
      <c r="M273" s="9">
        <v>35</v>
      </c>
      <c r="N273" s="14">
        <f t="shared" si="14"/>
        <v>93</v>
      </c>
      <c r="O273" s="15">
        <f t="shared" si="15"/>
        <v>0.376344086021505</v>
      </c>
      <c r="P273" s="8"/>
    </row>
    <row r="274" ht="20" customHeight="1" spans="1:16">
      <c r="A274" s="8">
        <v>271</v>
      </c>
      <c r="B274" s="9">
        <v>2018011766</v>
      </c>
      <c r="C274" s="9" t="s">
        <v>392</v>
      </c>
      <c r="D274" s="9">
        <v>2018</v>
      </c>
      <c r="E274" s="10" t="s">
        <v>355</v>
      </c>
      <c r="F274" s="11">
        <v>7.2</v>
      </c>
      <c r="G274" s="11">
        <v>70.66</v>
      </c>
      <c r="H274" s="11">
        <v>4.18</v>
      </c>
      <c r="I274" s="12">
        <f>F274+G274+H274</f>
        <v>82.04</v>
      </c>
      <c r="J274" s="8">
        <v>10</v>
      </c>
      <c r="K274" s="9">
        <v>31</v>
      </c>
      <c r="L274" s="13">
        <f t="shared" si="18"/>
        <v>0.32258064516129</v>
      </c>
      <c r="M274" s="9">
        <v>36</v>
      </c>
      <c r="N274" s="14">
        <f t="shared" si="14"/>
        <v>93</v>
      </c>
      <c r="O274" s="15">
        <f t="shared" si="15"/>
        <v>0.387096774193548</v>
      </c>
      <c r="P274" s="8"/>
    </row>
    <row r="275" ht="20" customHeight="1" spans="1:16">
      <c r="A275" s="8">
        <v>272</v>
      </c>
      <c r="B275" s="9">
        <v>2018011715</v>
      </c>
      <c r="C275" s="9" t="s">
        <v>393</v>
      </c>
      <c r="D275" s="9">
        <v>2018</v>
      </c>
      <c r="E275" s="10" t="s">
        <v>357</v>
      </c>
      <c r="F275" s="11">
        <v>7.6</v>
      </c>
      <c r="G275" s="11">
        <v>68.81</v>
      </c>
      <c r="H275" s="11">
        <v>5.4</v>
      </c>
      <c r="I275" s="12">
        <f>F275+G275+H275</f>
        <v>81.81</v>
      </c>
      <c r="J275" s="8">
        <v>16</v>
      </c>
      <c r="K275" s="9">
        <v>31</v>
      </c>
      <c r="L275" s="13">
        <f t="shared" si="18"/>
        <v>0.516129032258065</v>
      </c>
      <c r="M275" s="9">
        <v>37</v>
      </c>
      <c r="N275" s="14">
        <f t="shared" si="14"/>
        <v>93</v>
      </c>
      <c r="O275" s="15">
        <f t="shared" si="15"/>
        <v>0.397849462365591</v>
      </c>
      <c r="P275" s="8"/>
    </row>
    <row r="276" ht="20" customHeight="1" spans="1:16">
      <c r="A276" s="8">
        <v>273</v>
      </c>
      <c r="B276" s="9">
        <v>2018011790</v>
      </c>
      <c r="C276" s="9" t="s">
        <v>394</v>
      </c>
      <c r="D276" s="9">
        <v>2018</v>
      </c>
      <c r="E276" s="10" t="s">
        <v>355</v>
      </c>
      <c r="F276" s="11">
        <v>7</v>
      </c>
      <c r="G276" s="11">
        <v>70.7004</v>
      </c>
      <c r="H276" s="11">
        <v>4.088</v>
      </c>
      <c r="I276" s="12">
        <v>81.7884</v>
      </c>
      <c r="J276" s="8">
        <v>11</v>
      </c>
      <c r="K276" s="9">
        <v>31</v>
      </c>
      <c r="L276" s="13">
        <f t="shared" si="18"/>
        <v>0.354838709677419</v>
      </c>
      <c r="M276" s="9">
        <v>38</v>
      </c>
      <c r="N276" s="14">
        <f t="shared" si="14"/>
        <v>93</v>
      </c>
      <c r="O276" s="15">
        <f t="shared" si="15"/>
        <v>0.408602150537634</v>
      </c>
      <c r="P276" s="8"/>
    </row>
    <row r="277" ht="20" customHeight="1" spans="1:16">
      <c r="A277" s="8">
        <v>274</v>
      </c>
      <c r="B277" s="9">
        <v>2018011758</v>
      </c>
      <c r="C277" s="9" t="s">
        <v>395</v>
      </c>
      <c r="D277" s="9">
        <v>2018</v>
      </c>
      <c r="E277" s="10" t="s">
        <v>360</v>
      </c>
      <c r="F277" s="11">
        <v>7</v>
      </c>
      <c r="G277" s="11">
        <v>69.96</v>
      </c>
      <c r="H277" s="11">
        <v>4.66</v>
      </c>
      <c r="I277" s="12">
        <f>F277+G277+H277</f>
        <v>81.62</v>
      </c>
      <c r="J277" s="8">
        <v>12</v>
      </c>
      <c r="K277" s="9">
        <v>31</v>
      </c>
      <c r="L277" s="13">
        <f>IFERROR(J277/K277,"")</f>
        <v>0.387096774193548</v>
      </c>
      <c r="M277" s="9">
        <v>39</v>
      </c>
      <c r="N277" s="14">
        <f t="shared" si="14"/>
        <v>93</v>
      </c>
      <c r="O277" s="15">
        <f t="shared" si="15"/>
        <v>0.419354838709677</v>
      </c>
      <c r="P277" s="8"/>
    </row>
    <row r="278" ht="20" customHeight="1" spans="1:16">
      <c r="A278" s="8">
        <v>275</v>
      </c>
      <c r="B278" s="9">
        <v>2018011743</v>
      </c>
      <c r="C278" s="9" t="s">
        <v>396</v>
      </c>
      <c r="D278" s="9">
        <v>2018</v>
      </c>
      <c r="E278" s="10" t="s">
        <v>360</v>
      </c>
      <c r="F278" s="11">
        <v>7.6</v>
      </c>
      <c r="G278" s="11">
        <v>69.93</v>
      </c>
      <c r="H278" s="11">
        <v>3.89</v>
      </c>
      <c r="I278" s="12">
        <f>F278+G278+H278</f>
        <v>81.42</v>
      </c>
      <c r="J278" s="8">
        <v>13</v>
      </c>
      <c r="K278" s="9">
        <v>31</v>
      </c>
      <c r="L278" s="13">
        <f>IFERROR(J278/K278,"")</f>
        <v>0.419354838709677</v>
      </c>
      <c r="M278" s="9">
        <v>40</v>
      </c>
      <c r="N278" s="14">
        <f t="shared" si="14"/>
        <v>93</v>
      </c>
      <c r="O278" s="15">
        <f t="shared" si="15"/>
        <v>0.43010752688172</v>
      </c>
      <c r="P278" s="8"/>
    </row>
    <row r="279" ht="20" customHeight="1" spans="1:16">
      <c r="A279" s="8">
        <v>276</v>
      </c>
      <c r="B279" s="9">
        <v>2018011793</v>
      </c>
      <c r="C279" s="9" t="s">
        <v>397</v>
      </c>
      <c r="D279" s="9">
        <v>2018</v>
      </c>
      <c r="E279" s="10" t="s">
        <v>355</v>
      </c>
      <c r="F279" s="11">
        <v>7.3</v>
      </c>
      <c r="G279" s="11">
        <v>69.44</v>
      </c>
      <c r="H279" s="11">
        <v>4.4</v>
      </c>
      <c r="I279" s="12">
        <v>81.14</v>
      </c>
      <c r="J279" s="8">
        <v>12</v>
      </c>
      <c r="K279" s="9">
        <v>31</v>
      </c>
      <c r="L279" s="13">
        <f t="shared" ref="L279:L289" si="19">J279/K279</f>
        <v>0.387096774193548</v>
      </c>
      <c r="M279" s="9">
        <v>41</v>
      </c>
      <c r="N279" s="14">
        <f t="shared" si="14"/>
        <v>93</v>
      </c>
      <c r="O279" s="15">
        <f t="shared" si="15"/>
        <v>0.440860215053763</v>
      </c>
      <c r="P279" s="8"/>
    </row>
    <row r="280" ht="20" customHeight="1" spans="1:16">
      <c r="A280" s="8">
        <v>277</v>
      </c>
      <c r="B280" s="9">
        <v>2018011770</v>
      </c>
      <c r="C280" s="9" t="s">
        <v>398</v>
      </c>
      <c r="D280" s="9">
        <v>2018</v>
      </c>
      <c r="E280" s="10" t="s">
        <v>355</v>
      </c>
      <c r="F280" s="11">
        <v>7</v>
      </c>
      <c r="G280" s="11">
        <v>66.4824</v>
      </c>
      <c r="H280" s="11">
        <v>7.55</v>
      </c>
      <c r="I280" s="12">
        <f>SUM(F280:H280)</f>
        <v>81.0324</v>
      </c>
      <c r="J280" s="8">
        <v>13</v>
      </c>
      <c r="K280" s="9">
        <v>31</v>
      </c>
      <c r="L280" s="13">
        <f t="shared" si="19"/>
        <v>0.419354838709677</v>
      </c>
      <c r="M280" s="9">
        <v>42</v>
      </c>
      <c r="N280" s="14">
        <f t="shared" si="14"/>
        <v>93</v>
      </c>
      <c r="O280" s="15">
        <f t="shared" si="15"/>
        <v>0.451612903225806</v>
      </c>
      <c r="P280" s="8"/>
    </row>
    <row r="281" ht="20" customHeight="1" spans="1:16">
      <c r="A281" s="8">
        <v>278</v>
      </c>
      <c r="B281" s="9">
        <v>2018011783</v>
      </c>
      <c r="C281" s="9" t="s">
        <v>399</v>
      </c>
      <c r="D281" s="9">
        <v>2018</v>
      </c>
      <c r="E281" s="10" t="s">
        <v>355</v>
      </c>
      <c r="F281" s="11">
        <v>7.4</v>
      </c>
      <c r="G281" s="11">
        <v>69.668</v>
      </c>
      <c r="H281" s="11">
        <v>3.953</v>
      </c>
      <c r="I281" s="12">
        <v>81.021</v>
      </c>
      <c r="J281" s="8">
        <v>14</v>
      </c>
      <c r="K281" s="9">
        <v>31</v>
      </c>
      <c r="L281" s="13">
        <f t="shared" si="19"/>
        <v>0.451612903225806</v>
      </c>
      <c r="M281" s="9">
        <v>43</v>
      </c>
      <c r="N281" s="14">
        <f t="shared" si="14"/>
        <v>93</v>
      </c>
      <c r="O281" s="15">
        <f t="shared" si="15"/>
        <v>0.462365591397849</v>
      </c>
      <c r="P281" s="8"/>
    </row>
    <row r="282" ht="20" customHeight="1" spans="1:16">
      <c r="A282" s="8">
        <v>279</v>
      </c>
      <c r="B282" s="9">
        <v>2018011707</v>
      </c>
      <c r="C282" s="9" t="s">
        <v>400</v>
      </c>
      <c r="D282" s="9">
        <v>2018</v>
      </c>
      <c r="E282" s="10" t="s">
        <v>357</v>
      </c>
      <c r="F282" s="11">
        <v>7.4</v>
      </c>
      <c r="G282" s="11">
        <v>69.39</v>
      </c>
      <c r="H282" s="11">
        <v>4.019</v>
      </c>
      <c r="I282" s="12">
        <v>80.9</v>
      </c>
      <c r="J282" s="8">
        <v>17</v>
      </c>
      <c r="K282" s="9">
        <v>31</v>
      </c>
      <c r="L282" s="13">
        <f t="shared" si="19"/>
        <v>0.548387096774194</v>
      </c>
      <c r="M282" s="9">
        <v>44</v>
      </c>
      <c r="N282" s="14">
        <f t="shared" si="14"/>
        <v>93</v>
      </c>
      <c r="O282" s="15">
        <f t="shared" si="15"/>
        <v>0.473118279569892</v>
      </c>
      <c r="P282" s="8"/>
    </row>
    <row r="283" ht="20" customHeight="1" spans="1:16">
      <c r="A283" s="8">
        <v>280</v>
      </c>
      <c r="B283" s="9">
        <v>2018011710</v>
      </c>
      <c r="C283" s="9" t="s">
        <v>401</v>
      </c>
      <c r="D283" s="9">
        <v>2018</v>
      </c>
      <c r="E283" s="10" t="s">
        <v>357</v>
      </c>
      <c r="F283" s="11">
        <v>7.3</v>
      </c>
      <c r="G283" s="11">
        <v>68.08</v>
      </c>
      <c r="H283" s="11">
        <v>5.31</v>
      </c>
      <c r="I283" s="12">
        <f>F283+G283+H283</f>
        <v>80.69</v>
      </c>
      <c r="J283" s="8">
        <v>18</v>
      </c>
      <c r="K283" s="9">
        <v>31</v>
      </c>
      <c r="L283" s="13">
        <f t="shared" si="19"/>
        <v>0.580645161290323</v>
      </c>
      <c r="M283" s="9">
        <v>45</v>
      </c>
      <c r="N283" s="14">
        <f t="shared" si="14"/>
        <v>93</v>
      </c>
      <c r="O283" s="15">
        <f t="shared" si="15"/>
        <v>0.483870967741935</v>
      </c>
      <c r="P283" s="8"/>
    </row>
    <row r="284" ht="20" customHeight="1" spans="1:16">
      <c r="A284" s="8">
        <v>281</v>
      </c>
      <c r="B284" s="9">
        <v>2018011788</v>
      </c>
      <c r="C284" s="9" t="s">
        <v>402</v>
      </c>
      <c r="D284" s="9">
        <v>2018</v>
      </c>
      <c r="E284" s="10" t="s">
        <v>355</v>
      </c>
      <c r="F284" s="11">
        <v>7</v>
      </c>
      <c r="G284" s="11">
        <v>69.458</v>
      </c>
      <c r="H284" s="11">
        <v>4.196</v>
      </c>
      <c r="I284" s="12">
        <f>F284+G284+H284</f>
        <v>80.654</v>
      </c>
      <c r="J284" s="8">
        <v>15</v>
      </c>
      <c r="K284" s="9">
        <v>31</v>
      </c>
      <c r="L284" s="13">
        <f t="shared" si="19"/>
        <v>0.483870967741935</v>
      </c>
      <c r="M284" s="9">
        <v>46</v>
      </c>
      <c r="N284" s="14">
        <f t="shared" si="14"/>
        <v>93</v>
      </c>
      <c r="O284" s="15">
        <f t="shared" si="15"/>
        <v>0.494623655913978</v>
      </c>
      <c r="P284" s="8"/>
    </row>
    <row r="285" ht="20" customHeight="1" spans="1:16">
      <c r="A285" s="8">
        <v>282</v>
      </c>
      <c r="B285" s="9">
        <v>2018011729</v>
      </c>
      <c r="C285" s="9" t="s">
        <v>403</v>
      </c>
      <c r="D285" s="9">
        <v>2018</v>
      </c>
      <c r="E285" s="10" t="s">
        <v>357</v>
      </c>
      <c r="F285" s="11">
        <v>7.15</v>
      </c>
      <c r="G285" s="11">
        <v>68.92</v>
      </c>
      <c r="H285" s="11">
        <v>4.18</v>
      </c>
      <c r="I285" s="12">
        <f>F285+G285+H285</f>
        <v>80.25</v>
      </c>
      <c r="J285" s="8">
        <v>19</v>
      </c>
      <c r="K285" s="9">
        <v>31</v>
      </c>
      <c r="L285" s="13">
        <f t="shared" si="19"/>
        <v>0.612903225806452</v>
      </c>
      <c r="M285" s="9">
        <v>47</v>
      </c>
      <c r="N285" s="14">
        <f t="shared" si="14"/>
        <v>93</v>
      </c>
      <c r="O285" s="15">
        <f t="shared" si="15"/>
        <v>0.505376344086022</v>
      </c>
      <c r="P285" s="8"/>
    </row>
    <row r="286" ht="20" customHeight="1" spans="1:16">
      <c r="A286" s="8">
        <v>283</v>
      </c>
      <c r="B286" s="9">
        <v>2018011791</v>
      </c>
      <c r="C286" s="9" t="s">
        <v>404</v>
      </c>
      <c r="D286" s="9">
        <v>2018</v>
      </c>
      <c r="E286" s="10" t="s">
        <v>355</v>
      </c>
      <c r="F286" s="11">
        <v>7.2</v>
      </c>
      <c r="G286" s="11">
        <v>68.78</v>
      </c>
      <c r="H286" s="11">
        <v>3.97</v>
      </c>
      <c r="I286" s="12">
        <v>79.95</v>
      </c>
      <c r="J286" s="8">
        <v>16</v>
      </c>
      <c r="K286" s="9">
        <v>31</v>
      </c>
      <c r="L286" s="13">
        <f t="shared" si="19"/>
        <v>0.516129032258065</v>
      </c>
      <c r="M286" s="9">
        <v>48</v>
      </c>
      <c r="N286" s="14">
        <f t="shared" si="14"/>
        <v>93</v>
      </c>
      <c r="O286" s="15">
        <f t="shared" si="15"/>
        <v>0.516129032258065</v>
      </c>
      <c r="P286" s="8"/>
    </row>
    <row r="287" ht="20" customHeight="1" spans="1:16">
      <c r="A287" s="8">
        <v>284</v>
      </c>
      <c r="B287" s="9">
        <v>2018011728</v>
      </c>
      <c r="C287" s="9" t="s">
        <v>405</v>
      </c>
      <c r="D287" s="9">
        <v>2018</v>
      </c>
      <c r="E287" s="10" t="s">
        <v>357</v>
      </c>
      <c r="F287" s="11">
        <v>7.54</v>
      </c>
      <c r="G287" s="11">
        <v>68.14</v>
      </c>
      <c r="H287" s="11">
        <v>4.12</v>
      </c>
      <c r="I287" s="12">
        <f>F287+G287+H287</f>
        <v>79.8</v>
      </c>
      <c r="J287" s="8">
        <v>20</v>
      </c>
      <c r="K287" s="9">
        <v>31</v>
      </c>
      <c r="L287" s="13">
        <f t="shared" si="19"/>
        <v>0.645161290322581</v>
      </c>
      <c r="M287" s="9">
        <v>49</v>
      </c>
      <c r="N287" s="14">
        <f t="shared" si="14"/>
        <v>93</v>
      </c>
      <c r="O287" s="15">
        <f t="shared" si="15"/>
        <v>0.526881720430108</v>
      </c>
      <c r="P287" s="8"/>
    </row>
    <row r="288" ht="20" customHeight="1" spans="1:16">
      <c r="A288" s="8">
        <v>285</v>
      </c>
      <c r="B288" s="9">
        <v>2018011784</v>
      </c>
      <c r="C288" s="9" t="s">
        <v>406</v>
      </c>
      <c r="D288" s="9">
        <v>2018</v>
      </c>
      <c r="E288" s="10" t="s">
        <v>355</v>
      </c>
      <c r="F288" s="11">
        <v>7</v>
      </c>
      <c r="G288" s="11">
        <v>67.75</v>
      </c>
      <c r="H288" s="11">
        <v>5.03</v>
      </c>
      <c r="I288" s="12">
        <f>SUM(F288:H288)</f>
        <v>79.78</v>
      </c>
      <c r="J288" s="8">
        <v>17</v>
      </c>
      <c r="K288" s="9">
        <v>31</v>
      </c>
      <c r="L288" s="13">
        <f t="shared" si="19"/>
        <v>0.548387096774194</v>
      </c>
      <c r="M288" s="9">
        <v>50</v>
      </c>
      <c r="N288" s="14">
        <f t="shared" si="14"/>
        <v>93</v>
      </c>
      <c r="O288" s="15">
        <f t="shared" si="15"/>
        <v>0.537634408602151</v>
      </c>
      <c r="P288" s="8"/>
    </row>
    <row r="289" ht="20" customHeight="1" spans="1:16">
      <c r="A289" s="8">
        <v>286</v>
      </c>
      <c r="B289" s="9">
        <v>2018011706</v>
      </c>
      <c r="C289" s="9" t="s">
        <v>407</v>
      </c>
      <c r="D289" s="9">
        <v>2018</v>
      </c>
      <c r="E289" s="10" t="s">
        <v>357</v>
      </c>
      <c r="F289" s="11">
        <v>7.3</v>
      </c>
      <c r="G289" s="11">
        <v>67.377</v>
      </c>
      <c r="H289" s="11">
        <v>4.718</v>
      </c>
      <c r="I289" s="12">
        <f t="shared" ref="I289:I300" si="20">F289+G289+H289</f>
        <v>79.395</v>
      </c>
      <c r="J289" s="8">
        <v>21</v>
      </c>
      <c r="K289" s="9">
        <v>31</v>
      </c>
      <c r="L289" s="13">
        <f t="shared" si="19"/>
        <v>0.67741935483871</v>
      </c>
      <c r="M289" s="9">
        <v>51</v>
      </c>
      <c r="N289" s="14">
        <f t="shared" si="14"/>
        <v>93</v>
      </c>
      <c r="O289" s="15">
        <f t="shared" si="15"/>
        <v>0.548387096774194</v>
      </c>
      <c r="P289" s="8"/>
    </row>
    <row r="290" ht="20" customHeight="1" spans="1:16">
      <c r="A290" s="8">
        <v>287</v>
      </c>
      <c r="B290" s="9">
        <v>2018011765</v>
      </c>
      <c r="C290" s="9" t="s">
        <v>408</v>
      </c>
      <c r="D290" s="9">
        <v>2018</v>
      </c>
      <c r="E290" s="10" t="s">
        <v>360</v>
      </c>
      <c r="F290" s="11">
        <v>7</v>
      </c>
      <c r="G290" s="11">
        <v>68.09</v>
      </c>
      <c r="H290" s="11">
        <v>4.21</v>
      </c>
      <c r="I290" s="12">
        <f t="shared" si="20"/>
        <v>79.3</v>
      </c>
      <c r="J290" s="8">
        <v>14</v>
      </c>
      <c r="K290" s="9">
        <v>31</v>
      </c>
      <c r="L290" s="13">
        <f>IFERROR(J290/K290,"")</f>
        <v>0.451612903225806</v>
      </c>
      <c r="M290" s="9">
        <v>52</v>
      </c>
      <c r="N290" s="14">
        <f t="shared" si="14"/>
        <v>93</v>
      </c>
      <c r="O290" s="15">
        <f t="shared" si="15"/>
        <v>0.559139784946237</v>
      </c>
      <c r="P290" s="8"/>
    </row>
    <row r="291" ht="20" customHeight="1" spans="1:16">
      <c r="A291" s="8">
        <v>288</v>
      </c>
      <c r="B291" s="9">
        <v>2018011720</v>
      </c>
      <c r="C291" s="9" t="s">
        <v>409</v>
      </c>
      <c r="D291" s="9">
        <v>2018</v>
      </c>
      <c r="E291" s="10" t="s">
        <v>357</v>
      </c>
      <c r="F291" s="11">
        <v>7.5</v>
      </c>
      <c r="G291" s="11">
        <v>67.26</v>
      </c>
      <c r="H291" s="11">
        <v>4.2</v>
      </c>
      <c r="I291" s="12">
        <f t="shared" si="20"/>
        <v>78.96</v>
      </c>
      <c r="J291" s="8">
        <v>22</v>
      </c>
      <c r="K291" s="9">
        <v>31</v>
      </c>
      <c r="L291" s="13">
        <f>J291/K291</f>
        <v>0.709677419354839</v>
      </c>
      <c r="M291" s="9">
        <v>53</v>
      </c>
      <c r="N291" s="14">
        <f t="shared" si="14"/>
        <v>93</v>
      </c>
      <c r="O291" s="15">
        <f t="shared" si="15"/>
        <v>0.56989247311828</v>
      </c>
      <c r="P291" s="8"/>
    </row>
    <row r="292" ht="20" customHeight="1" spans="1:16">
      <c r="A292" s="8">
        <v>289</v>
      </c>
      <c r="B292" s="9">
        <v>2018011732</v>
      </c>
      <c r="C292" s="9" t="s">
        <v>410</v>
      </c>
      <c r="D292" s="9">
        <v>2018</v>
      </c>
      <c r="E292" s="10" t="s">
        <v>357</v>
      </c>
      <c r="F292" s="11">
        <v>7.35</v>
      </c>
      <c r="G292" s="11">
        <v>67.38</v>
      </c>
      <c r="H292" s="11">
        <v>4.2</v>
      </c>
      <c r="I292" s="12">
        <f t="shared" si="20"/>
        <v>78.93</v>
      </c>
      <c r="J292" s="8">
        <v>23</v>
      </c>
      <c r="K292" s="9">
        <v>31</v>
      </c>
      <c r="L292" s="13">
        <f>J292/K292</f>
        <v>0.741935483870968</v>
      </c>
      <c r="M292" s="9">
        <v>54</v>
      </c>
      <c r="N292" s="14">
        <f t="shared" si="14"/>
        <v>93</v>
      </c>
      <c r="O292" s="15">
        <f t="shared" si="15"/>
        <v>0.580645161290323</v>
      </c>
      <c r="P292" s="8"/>
    </row>
    <row r="293" ht="20" customHeight="1" spans="1:16">
      <c r="A293" s="8">
        <v>290</v>
      </c>
      <c r="B293" s="9">
        <v>2018011756</v>
      </c>
      <c r="C293" s="9" t="s">
        <v>411</v>
      </c>
      <c r="D293" s="9">
        <v>2018</v>
      </c>
      <c r="E293" s="10" t="s">
        <v>360</v>
      </c>
      <c r="F293" s="11">
        <v>7.9</v>
      </c>
      <c r="G293" s="11">
        <v>65.89</v>
      </c>
      <c r="H293" s="11">
        <v>4.97</v>
      </c>
      <c r="I293" s="12">
        <f t="shared" si="20"/>
        <v>78.76</v>
      </c>
      <c r="J293" s="8">
        <v>15</v>
      </c>
      <c r="K293" s="9">
        <v>31</v>
      </c>
      <c r="L293" s="13">
        <f>IFERROR(J293/K293,"")</f>
        <v>0.483870967741935</v>
      </c>
      <c r="M293" s="9">
        <v>55</v>
      </c>
      <c r="N293" s="14">
        <f t="shared" si="14"/>
        <v>93</v>
      </c>
      <c r="O293" s="15">
        <f t="shared" si="15"/>
        <v>0.591397849462366</v>
      </c>
      <c r="P293" s="8"/>
    </row>
    <row r="294" ht="20" customHeight="1" spans="1:16">
      <c r="A294" s="8">
        <v>291</v>
      </c>
      <c r="B294" s="9">
        <v>2018011711</v>
      </c>
      <c r="C294" s="9" t="s">
        <v>412</v>
      </c>
      <c r="D294" s="9">
        <v>2018</v>
      </c>
      <c r="E294" s="10" t="s">
        <v>357</v>
      </c>
      <c r="F294" s="11">
        <v>7.3</v>
      </c>
      <c r="G294" s="11">
        <v>66.1</v>
      </c>
      <c r="H294" s="11">
        <v>5.23</v>
      </c>
      <c r="I294" s="12">
        <f t="shared" si="20"/>
        <v>78.63</v>
      </c>
      <c r="J294" s="8">
        <v>24</v>
      </c>
      <c r="K294" s="9">
        <v>31</v>
      </c>
      <c r="L294" s="13">
        <f>J294/K294</f>
        <v>0.774193548387097</v>
      </c>
      <c r="M294" s="9">
        <v>56</v>
      </c>
      <c r="N294" s="14">
        <f t="shared" si="14"/>
        <v>93</v>
      </c>
      <c r="O294" s="15">
        <f t="shared" si="15"/>
        <v>0.602150537634409</v>
      </c>
      <c r="P294" s="8"/>
    </row>
    <row r="295" ht="20" customHeight="1" spans="1:16">
      <c r="A295" s="8">
        <v>292</v>
      </c>
      <c r="B295" s="9">
        <v>2018011794</v>
      </c>
      <c r="C295" s="9" t="s">
        <v>413</v>
      </c>
      <c r="D295" s="9">
        <v>2018</v>
      </c>
      <c r="E295" s="10" t="s">
        <v>355</v>
      </c>
      <c r="F295" s="11">
        <v>7.1</v>
      </c>
      <c r="G295" s="11">
        <v>67.286</v>
      </c>
      <c r="H295" s="11">
        <v>4.19</v>
      </c>
      <c r="I295" s="12">
        <f t="shared" si="20"/>
        <v>78.576</v>
      </c>
      <c r="J295" s="8">
        <v>18</v>
      </c>
      <c r="K295" s="9">
        <v>31</v>
      </c>
      <c r="L295" s="13">
        <f>J295/K295</f>
        <v>0.580645161290323</v>
      </c>
      <c r="M295" s="9">
        <v>57</v>
      </c>
      <c r="N295" s="14">
        <f t="shared" si="14"/>
        <v>93</v>
      </c>
      <c r="O295" s="15">
        <f t="shared" si="15"/>
        <v>0.612903225806452</v>
      </c>
      <c r="P295" s="8"/>
    </row>
    <row r="296" ht="20" customHeight="1" spans="1:16">
      <c r="A296" s="8">
        <v>293</v>
      </c>
      <c r="B296" s="9">
        <v>2018011747</v>
      </c>
      <c r="C296" s="9" t="s">
        <v>414</v>
      </c>
      <c r="D296" s="9">
        <v>2018</v>
      </c>
      <c r="E296" s="10" t="s">
        <v>360</v>
      </c>
      <c r="F296" s="11">
        <v>7.1</v>
      </c>
      <c r="G296" s="11">
        <v>67.39</v>
      </c>
      <c r="H296" s="11">
        <v>4.07</v>
      </c>
      <c r="I296" s="12">
        <f t="shared" si="20"/>
        <v>78.56</v>
      </c>
      <c r="J296" s="8">
        <v>16</v>
      </c>
      <c r="K296" s="9">
        <v>31</v>
      </c>
      <c r="L296" s="13">
        <f>IFERROR(J296/K296,"")</f>
        <v>0.516129032258065</v>
      </c>
      <c r="M296" s="9">
        <v>58</v>
      </c>
      <c r="N296" s="14">
        <f t="shared" si="14"/>
        <v>93</v>
      </c>
      <c r="O296" s="15">
        <f t="shared" si="15"/>
        <v>0.623655913978495</v>
      </c>
      <c r="P296" s="8"/>
    </row>
    <row r="297" ht="20" customHeight="1" spans="1:16">
      <c r="A297" s="8">
        <v>294</v>
      </c>
      <c r="B297" s="9">
        <v>2018011713</v>
      </c>
      <c r="C297" s="9" t="s">
        <v>415</v>
      </c>
      <c r="D297" s="9">
        <v>2018</v>
      </c>
      <c r="E297" s="10" t="s">
        <v>357</v>
      </c>
      <c r="F297" s="11">
        <v>7</v>
      </c>
      <c r="G297" s="11">
        <v>67.19</v>
      </c>
      <c r="H297" s="11">
        <v>4.09</v>
      </c>
      <c r="I297" s="12">
        <f t="shared" si="20"/>
        <v>78.28</v>
      </c>
      <c r="J297" s="8">
        <v>25</v>
      </c>
      <c r="K297" s="9">
        <v>31</v>
      </c>
      <c r="L297" s="13">
        <f>J297/K297</f>
        <v>0.806451612903226</v>
      </c>
      <c r="M297" s="9">
        <v>59</v>
      </c>
      <c r="N297" s="14">
        <f t="shared" si="14"/>
        <v>93</v>
      </c>
      <c r="O297" s="15">
        <f t="shared" si="15"/>
        <v>0.634408602150538</v>
      </c>
      <c r="P297" s="8"/>
    </row>
    <row r="298" ht="20" customHeight="1" spans="1:16">
      <c r="A298" s="8">
        <v>295</v>
      </c>
      <c r="B298" s="9">
        <v>2017011323</v>
      </c>
      <c r="C298" s="9" t="s">
        <v>416</v>
      </c>
      <c r="D298" s="9">
        <v>2018</v>
      </c>
      <c r="E298" s="10" t="s">
        <v>357</v>
      </c>
      <c r="F298" s="11">
        <v>7</v>
      </c>
      <c r="G298" s="11">
        <v>67.34</v>
      </c>
      <c r="H298" s="11">
        <v>3.84</v>
      </c>
      <c r="I298" s="12">
        <f t="shared" si="20"/>
        <v>78.18</v>
      </c>
      <c r="J298" s="8">
        <v>26</v>
      </c>
      <c r="K298" s="9">
        <v>31</v>
      </c>
      <c r="L298" s="13">
        <f>J298/K298</f>
        <v>0.838709677419355</v>
      </c>
      <c r="M298" s="9">
        <v>60</v>
      </c>
      <c r="N298" s="14">
        <f t="shared" si="14"/>
        <v>93</v>
      </c>
      <c r="O298" s="15">
        <f t="shared" si="15"/>
        <v>0.645161290322581</v>
      </c>
      <c r="P298" s="8"/>
    </row>
    <row r="299" ht="20" customHeight="1" spans="1:16">
      <c r="A299" s="8">
        <v>296</v>
      </c>
      <c r="B299" s="9">
        <v>2018011708</v>
      </c>
      <c r="C299" s="9" t="s">
        <v>417</v>
      </c>
      <c r="D299" s="9">
        <v>2018</v>
      </c>
      <c r="E299" s="10" t="s">
        <v>357</v>
      </c>
      <c r="F299" s="11">
        <v>7.1</v>
      </c>
      <c r="G299" s="11">
        <v>66.73</v>
      </c>
      <c r="H299" s="11">
        <v>4.31</v>
      </c>
      <c r="I299" s="12">
        <f t="shared" si="20"/>
        <v>78.14</v>
      </c>
      <c r="J299" s="8">
        <v>27</v>
      </c>
      <c r="K299" s="9">
        <v>31</v>
      </c>
      <c r="L299" s="13">
        <f>J299/K299</f>
        <v>0.870967741935484</v>
      </c>
      <c r="M299" s="9">
        <v>61</v>
      </c>
      <c r="N299" s="14">
        <f t="shared" si="14"/>
        <v>93</v>
      </c>
      <c r="O299" s="15">
        <f t="shared" si="15"/>
        <v>0.655913978494624</v>
      </c>
      <c r="P299" s="8"/>
    </row>
    <row r="300" ht="20" customHeight="1" spans="1:16">
      <c r="A300" s="8">
        <v>297</v>
      </c>
      <c r="B300" s="9">
        <v>2018011755</v>
      </c>
      <c r="C300" s="9" t="s">
        <v>418</v>
      </c>
      <c r="D300" s="9">
        <v>2018</v>
      </c>
      <c r="E300" s="10" t="s">
        <v>360</v>
      </c>
      <c r="F300" s="11">
        <v>7</v>
      </c>
      <c r="G300" s="11">
        <v>66.38</v>
      </c>
      <c r="H300" s="11">
        <v>4.13</v>
      </c>
      <c r="I300" s="12">
        <f t="shared" si="20"/>
        <v>77.51</v>
      </c>
      <c r="J300" s="8">
        <v>17</v>
      </c>
      <c r="K300" s="9">
        <v>31</v>
      </c>
      <c r="L300" s="13">
        <f>IFERROR(J300/K300,"")</f>
        <v>0.548387096774194</v>
      </c>
      <c r="M300" s="9">
        <v>62</v>
      </c>
      <c r="N300" s="14">
        <f t="shared" si="14"/>
        <v>93</v>
      </c>
      <c r="O300" s="15">
        <f t="shared" si="15"/>
        <v>0.666666666666667</v>
      </c>
      <c r="P300" s="8"/>
    </row>
    <row r="301" ht="20" customHeight="1" spans="1:16">
      <c r="A301" s="8">
        <v>298</v>
      </c>
      <c r="B301" s="9">
        <v>2018011787</v>
      </c>
      <c r="C301" s="9" t="s">
        <v>419</v>
      </c>
      <c r="D301" s="9">
        <v>2018</v>
      </c>
      <c r="E301" s="10" t="s">
        <v>355</v>
      </c>
      <c r="F301" s="11">
        <v>8.2</v>
      </c>
      <c r="G301" s="11">
        <v>66.87</v>
      </c>
      <c r="H301" s="11">
        <v>4.06</v>
      </c>
      <c r="I301" s="12">
        <v>77.13</v>
      </c>
      <c r="J301" s="8">
        <v>19</v>
      </c>
      <c r="K301" s="9">
        <v>31</v>
      </c>
      <c r="L301" s="13">
        <f>J301/K301</f>
        <v>0.612903225806452</v>
      </c>
      <c r="M301" s="9">
        <v>63</v>
      </c>
      <c r="N301" s="14">
        <f t="shared" si="14"/>
        <v>93</v>
      </c>
      <c r="O301" s="15">
        <f t="shared" si="15"/>
        <v>0.67741935483871</v>
      </c>
      <c r="P301" s="8"/>
    </row>
    <row r="302" ht="20" customHeight="1" spans="1:16">
      <c r="A302" s="8">
        <v>299</v>
      </c>
      <c r="B302" s="9">
        <v>2018011768</v>
      </c>
      <c r="C302" s="9" t="s">
        <v>420</v>
      </c>
      <c r="D302" s="9">
        <v>2018</v>
      </c>
      <c r="E302" s="10" t="s">
        <v>355</v>
      </c>
      <c r="F302" s="11">
        <v>7</v>
      </c>
      <c r="G302" s="11">
        <v>66.03</v>
      </c>
      <c r="H302" s="11">
        <v>4.07</v>
      </c>
      <c r="I302" s="12">
        <f>F302+G302+H302</f>
        <v>77.1</v>
      </c>
      <c r="J302" s="8">
        <v>20</v>
      </c>
      <c r="K302" s="9">
        <v>31</v>
      </c>
      <c r="L302" s="13">
        <f>J302/K302</f>
        <v>0.645161290322581</v>
      </c>
      <c r="M302" s="9">
        <v>64</v>
      </c>
      <c r="N302" s="14">
        <f t="shared" si="14"/>
        <v>93</v>
      </c>
      <c r="O302" s="15">
        <f t="shared" si="15"/>
        <v>0.688172043010753</v>
      </c>
      <c r="P302" s="8"/>
    </row>
    <row r="303" ht="20" customHeight="1" spans="1:16">
      <c r="A303" s="8">
        <v>300</v>
      </c>
      <c r="B303" s="9">
        <v>2018011760</v>
      </c>
      <c r="C303" s="9" t="s">
        <v>421</v>
      </c>
      <c r="D303" s="9">
        <v>2018</v>
      </c>
      <c r="E303" s="10" t="s">
        <v>360</v>
      </c>
      <c r="F303" s="11">
        <v>7</v>
      </c>
      <c r="G303" s="11">
        <v>64.67</v>
      </c>
      <c r="H303" s="11">
        <v>5.01</v>
      </c>
      <c r="I303" s="12">
        <f>F303+G303+H303</f>
        <v>76.68</v>
      </c>
      <c r="J303" s="8">
        <v>18</v>
      </c>
      <c r="K303" s="9">
        <v>31</v>
      </c>
      <c r="L303" s="13">
        <f>IFERROR(J303/K303,"")</f>
        <v>0.580645161290323</v>
      </c>
      <c r="M303" s="9">
        <v>65</v>
      </c>
      <c r="N303" s="14">
        <f t="shared" ref="N303:N331" si="21">93</f>
        <v>93</v>
      </c>
      <c r="O303" s="15">
        <f t="shared" ref="O303:O331" si="22">M303/93</f>
        <v>0.698924731182796</v>
      </c>
      <c r="P303" s="8"/>
    </row>
    <row r="304" ht="20" customHeight="1" spans="1:16">
      <c r="A304" s="8">
        <v>301</v>
      </c>
      <c r="B304" s="9">
        <v>2018011785</v>
      </c>
      <c r="C304" s="9" t="s">
        <v>422</v>
      </c>
      <c r="D304" s="9">
        <v>2018</v>
      </c>
      <c r="E304" s="10" t="s">
        <v>355</v>
      </c>
      <c r="F304" s="11">
        <v>7</v>
      </c>
      <c r="G304" s="11">
        <v>65.17</v>
      </c>
      <c r="H304" s="11">
        <v>4.25</v>
      </c>
      <c r="I304" s="12">
        <f>SUM(F304:H304)</f>
        <v>76.42</v>
      </c>
      <c r="J304" s="8">
        <v>21</v>
      </c>
      <c r="K304" s="9">
        <v>31</v>
      </c>
      <c r="L304" s="13">
        <f>J304/K304</f>
        <v>0.67741935483871</v>
      </c>
      <c r="M304" s="9">
        <v>66</v>
      </c>
      <c r="N304" s="14">
        <f t="shared" si="21"/>
        <v>93</v>
      </c>
      <c r="O304" s="15">
        <f t="shared" si="22"/>
        <v>0.709677419354839</v>
      </c>
      <c r="P304" s="8"/>
    </row>
    <row r="305" ht="20" customHeight="1" spans="1:16">
      <c r="A305" s="8">
        <v>302</v>
      </c>
      <c r="B305" s="9">
        <v>2018011740</v>
      </c>
      <c r="C305" s="9" t="s">
        <v>423</v>
      </c>
      <c r="D305" s="9">
        <v>2018</v>
      </c>
      <c r="E305" s="10" t="s">
        <v>360</v>
      </c>
      <c r="F305" s="11">
        <v>7</v>
      </c>
      <c r="G305" s="11">
        <v>65.23</v>
      </c>
      <c r="H305" s="11">
        <v>4.11</v>
      </c>
      <c r="I305" s="12">
        <f>F305+G305+H305</f>
        <v>76.34</v>
      </c>
      <c r="J305" s="8">
        <v>19</v>
      </c>
      <c r="K305" s="9">
        <v>31</v>
      </c>
      <c r="L305" s="13">
        <f>IFERROR(J305/K305,"")</f>
        <v>0.612903225806452</v>
      </c>
      <c r="M305" s="9">
        <v>67</v>
      </c>
      <c r="N305" s="14">
        <f t="shared" si="21"/>
        <v>93</v>
      </c>
      <c r="O305" s="15">
        <f t="shared" si="22"/>
        <v>0.720430107526882</v>
      </c>
      <c r="P305" s="8"/>
    </row>
    <row r="306" ht="20" customHeight="1" spans="1:16">
      <c r="A306" s="8">
        <v>303</v>
      </c>
      <c r="B306" s="9">
        <v>2018011745</v>
      </c>
      <c r="C306" s="9" t="s">
        <v>424</v>
      </c>
      <c r="D306" s="9">
        <v>2018</v>
      </c>
      <c r="E306" s="10" t="s">
        <v>360</v>
      </c>
      <c r="F306" s="11">
        <v>7</v>
      </c>
      <c r="G306" s="11">
        <v>65.14</v>
      </c>
      <c r="H306" s="11">
        <v>3.95</v>
      </c>
      <c r="I306" s="12">
        <f>F306+G306+H306</f>
        <v>76.09</v>
      </c>
      <c r="J306" s="8">
        <v>20</v>
      </c>
      <c r="K306" s="9">
        <v>31</v>
      </c>
      <c r="L306" s="13">
        <f>IFERROR(J306/K306,"")</f>
        <v>0.645161290322581</v>
      </c>
      <c r="M306" s="9">
        <v>68</v>
      </c>
      <c r="N306" s="14">
        <f t="shared" si="21"/>
        <v>93</v>
      </c>
      <c r="O306" s="15">
        <f t="shared" si="22"/>
        <v>0.731182795698925</v>
      </c>
      <c r="P306" s="8"/>
    </row>
    <row r="307" ht="20" customHeight="1" spans="1:16">
      <c r="A307" s="8">
        <v>304</v>
      </c>
      <c r="B307" s="9">
        <v>2018011749</v>
      </c>
      <c r="C307" s="9" t="s">
        <v>425</v>
      </c>
      <c r="D307" s="9">
        <v>2018</v>
      </c>
      <c r="E307" s="10" t="s">
        <v>360</v>
      </c>
      <c r="F307" s="11">
        <v>7.3</v>
      </c>
      <c r="G307" s="11">
        <v>64.46</v>
      </c>
      <c r="H307" s="11">
        <v>4.25</v>
      </c>
      <c r="I307" s="12">
        <f>F307+G307+H307</f>
        <v>76.01</v>
      </c>
      <c r="J307" s="8">
        <v>21</v>
      </c>
      <c r="K307" s="9">
        <v>31</v>
      </c>
      <c r="L307" s="13">
        <f>IFERROR(J307/K307,"")</f>
        <v>0.67741935483871</v>
      </c>
      <c r="M307" s="9">
        <v>69</v>
      </c>
      <c r="N307" s="14">
        <f t="shared" si="21"/>
        <v>93</v>
      </c>
      <c r="O307" s="15">
        <f t="shared" si="22"/>
        <v>0.741935483870968</v>
      </c>
      <c r="P307" s="8"/>
    </row>
    <row r="308" ht="20" customHeight="1" spans="1:16">
      <c r="A308" s="8">
        <v>305</v>
      </c>
      <c r="B308" s="9">
        <v>2018011714</v>
      </c>
      <c r="C308" s="9" t="s">
        <v>426</v>
      </c>
      <c r="D308" s="9">
        <v>2018</v>
      </c>
      <c r="E308" s="10" t="s">
        <v>357</v>
      </c>
      <c r="F308" s="11">
        <v>7</v>
      </c>
      <c r="G308" s="11">
        <v>64.9</v>
      </c>
      <c r="H308" s="11">
        <v>4</v>
      </c>
      <c r="I308" s="12">
        <f>F308+G308+H308</f>
        <v>75.9</v>
      </c>
      <c r="J308" s="8">
        <v>28</v>
      </c>
      <c r="K308" s="9">
        <v>31</v>
      </c>
      <c r="L308" s="13">
        <f>J308/K308</f>
        <v>0.903225806451613</v>
      </c>
      <c r="M308" s="9">
        <v>70</v>
      </c>
      <c r="N308" s="14">
        <f t="shared" si="21"/>
        <v>93</v>
      </c>
      <c r="O308" s="15">
        <f t="shared" si="22"/>
        <v>0.752688172043011</v>
      </c>
      <c r="P308" s="8"/>
    </row>
    <row r="309" ht="20" customHeight="1" spans="1:16">
      <c r="A309" s="8">
        <v>306</v>
      </c>
      <c r="B309" s="9">
        <v>2018011776</v>
      </c>
      <c r="C309" s="9" t="s">
        <v>427</v>
      </c>
      <c r="D309" s="9">
        <v>2018</v>
      </c>
      <c r="E309" s="10" t="s">
        <v>355</v>
      </c>
      <c r="F309" s="11">
        <v>7</v>
      </c>
      <c r="G309" s="11">
        <v>63.59</v>
      </c>
      <c r="H309" s="11">
        <v>5.23</v>
      </c>
      <c r="I309" s="12">
        <f>SUM(F309:H309)</f>
        <v>75.82</v>
      </c>
      <c r="J309" s="8">
        <v>22</v>
      </c>
      <c r="K309" s="9">
        <v>31</v>
      </c>
      <c r="L309" s="13">
        <f>J309/K309</f>
        <v>0.709677419354839</v>
      </c>
      <c r="M309" s="9">
        <v>71</v>
      </c>
      <c r="N309" s="14">
        <f t="shared" si="21"/>
        <v>93</v>
      </c>
      <c r="O309" s="15">
        <f t="shared" si="22"/>
        <v>0.763440860215054</v>
      </c>
      <c r="P309" s="8"/>
    </row>
    <row r="310" ht="20" customHeight="1" spans="1:16">
      <c r="A310" s="8">
        <v>307</v>
      </c>
      <c r="B310" s="9">
        <v>2018011748</v>
      </c>
      <c r="C310" s="9" t="s">
        <v>428</v>
      </c>
      <c r="D310" s="9">
        <v>2018</v>
      </c>
      <c r="E310" s="10" t="s">
        <v>360</v>
      </c>
      <c r="F310" s="11">
        <v>7.3</v>
      </c>
      <c r="G310" s="11">
        <v>64.43</v>
      </c>
      <c r="H310" s="11">
        <v>4</v>
      </c>
      <c r="I310" s="12">
        <f>F310+G310+H310</f>
        <v>75.73</v>
      </c>
      <c r="J310" s="8">
        <v>22</v>
      </c>
      <c r="K310" s="9">
        <v>31</v>
      </c>
      <c r="L310" s="13">
        <f>IFERROR(J310/K310,"")</f>
        <v>0.709677419354839</v>
      </c>
      <c r="M310" s="9">
        <v>72</v>
      </c>
      <c r="N310" s="14">
        <f t="shared" si="21"/>
        <v>93</v>
      </c>
      <c r="O310" s="15">
        <f t="shared" si="22"/>
        <v>0.774193548387097</v>
      </c>
      <c r="P310" s="8"/>
    </row>
    <row r="311" ht="20" customHeight="1" spans="1:16">
      <c r="A311" s="8">
        <v>308</v>
      </c>
      <c r="B311" s="9">
        <v>2218011795</v>
      </c>
      <c r="C311" s="9" t="s">
        <v>429</v>
      </c>
      <c r="D311" s="9">
        <v>2018</v>
      </c>
      <c r="E311" s="10" t="s">
        <v>355</v>
      </c>
      <c r="F311" s="11">
        <v>7</v>
      </c>
      <c r="G311" s="11">
        <v>64.546</v>
      </c>
      <c r="H311" s="11">
        <v>4.106</v>
      </c>
      <c r="I311" s="12">
        <v>75.652</v>
      </c>
      <c r="J311" s="8">
        <v>23</v>
      </c>
      <c r="K311" s="9">
        <v>31</v>
      </c>
      <c r="L311" s="13">
        <f>J311/K311</f>
        <v>0.741935483870968</v>
      </c>
      <c r="M311" s="9">
        <v>73</v>
      </c>
      <c r="N311" s="14">
        <f t="shared" si="21"/>
        <v>93</v>
      </c>
      <c r="O311" s="15">
        <f t="shared" si="22"/>
        <v>0.78494623655914</v>
      </c>
      <c r="P311" s="8"/>
    </row>
    <row r="312" ht="20" customHeight="1" spans="1:16">
      <c r="A312" s="8">
        <v>309</v>
      </c>
      <c r="B312" s="9">
        <v>2018011759</v>
      </c>
      <c r="C312" s="9" t="s">
        <v>430</v>
      </c>
      <c r="D312" s="9">
        <v>2018</v>
      </c>
      <c r="E312" s="10" t="s">
        <v>360</v>
      </c>
      <c r="F312" s="11">
        <v>7</v>
      </c>
      <c r="G312" s="11">
        <v>64.41</v>
      </c>
      <c r="H312" s="11">
        <v>4.12</v>
      </c>
      <c r="I312" s="12">
        <f t="shared" ref="I312:I317" si="23">F312+G312+H312</f>
        <v>75.53</v>
      </c>
      <c r="J312" s="8">
        <v>23</v>
      </c>
      <c r="K312" s="9">
        <v>31</v>
      </c>
      <c r="L312" s="13">
        <f>IFERROR(J312/K312,"")</f>
        <v>0.741935483870968</v>
      </c>
      <c r="M312" s="9">
        <v>74</v>
      </c>
      <c r="N312" s="14">
        <f t="shared" si="21"/>
        <v>93</v>
      </c>
      <c r="O312" s="15">
        <f t="shared" si="22"/>
        <v>0.795698924731183</v>
      </c>
      <c r="P312" s="8"/>
    </row>
    <row r="313" ht="20" customHeight="1" spans="1:16">
      <c r="A313" s="8">
        <v>310</v>
      </c>
      <c r="B313" s="9">
        <v>2018011718</v>
      </c>
      <c r="C313" s="9" t="s">
        <v>431</v>
      </c>
      <c r="D313" s="9">
        <v>2018</v>
      </c>
      <c r="E313" s="10" t="s">
        <v>357</v>
      </c>
      <c r="F313" s="11">
        <v>7</v>
      </c>
      <c r="G313" s="11">
        <v>64.65</v>
      </c>
      <c r="H313" s="11">
        <v>3.69</v>
      </c>
      <c r="I313" s="12">
        <f t="shared" si="23"/>
        <v>75.34</v>
      </c>
      <c r="J313" s="8">
        <v>29</v>
      </c>
      <c r="K313" s="9">
        <v>31</v>
      </c>
      <c r="L313" s="13">
        <f>J313/K313</f>
        <v>0.935483870967742</v>
      </c>
      <c r="M313" s="9">
        <v>75</v>
      </c>
      <c r="N313" s="14">
        <f t="shared" si="21"/>
        <v>93</v>
      </c>
      <c r="O313" s="15">
        <f t="shared" si="22"/>
        <v>0.806451612903226</v>
      </c>
      <c r="P313" s="8"/>
    </row>
    <row r="314" ht="20" customHeight="1" spans="1:16">
      <c r="A314" s="8">
        <v>311</v>
      </c>
      <c r="B314" s="9">
        <v>2018011742</v>
      </c>
      <c r="C314" s="9" t="s">
        <v>432</v>
      </c>
      <c r="D314" s="9">
        <v>2018</v>
      </c>
      <c r="E314" s="10" t="s">
        <v>360</v>
      </c>
      <c r="F314" s="11">
        <v>7</v>
      </c>
      <c r="G314" s="11">
        <v>64.01</v>
      </c>
      <c r="H314" s="11">
        <v>4.17</v>
      </c>
      <c r="I314" s="12">
        <f t="shared" si="23"/>
        <v>75.18</v>
      </c>
      <c r="J314" s="8">
        <v>24</v>
      </c>
      <c r="K314" s="9">
        <v>31</v>
      </c>
      <c r="L314" s="13">
        <f>IFERROR(J314/K314,"")</f>
        <v>0.774193548387097</v>
      </c>
      <c r="M314" s="9">
        <v>76</v>
      </c>
      <c r="N314" s="14">
        <f t="shared" si="21"/>
        <v>93</v>
      </c>
      <c r="O314" s="15">
        <f t="shared" si="22"/>
        <v>0.817204301075269</v>
      </c>
      <c r="P314" s="8"/>
    </row>
    <row r="315" ht="20" customHeight="1" spans="1:16">
      <c r="A315" s="8">
        <v>312</v>
      </c>
      <c r="B315" s="9">
        <v>2018011737</v>
      </c>
      <c r="C315" s="9" t="s">
        <v>433</v>
      </c>
      <c r="D315" s="9">
        <v>2018</v>
      </c>
      <c r="E315" s="10" t="s">
        <v>360</v>
      </c>
      <c r="F315" s="11">
        <v>7</v>
      </c>
      <c r="G315" s="11">
        <v>63.82</v>
      </c>
      <c r="H315" s="11">
        <v>4.3</v>
      </c>
      <c r="I315" s="12">
        <f t="shared" si="23"/>
        <v>75.12</v>
      </c>
      <c r="J315" s="8">
        <v>25</v>
      </c>
      <c r="K315" s="9">
        <v>31</v>
      </c>
      <c r="L315" s="13">
        <f>IFERROR(J315/K315,"")</f>
        <v>0.806451612903226</v>
      </c>
      <c r="M315" s="9">
        <v>77</v>
      </c>
      <c r="N315" s="14">
        <f t="shared" si="21"/>
        <v>93</v>
      </c>
      <c r="O315" s="15">
        <f t="shared" si="22"/>
        <v>0.827956989247312</v>
      </c>
      <c r="P315" s="8"/>
    </row>
    <row r="316" ht="20" customHeight="1" spans="1:16">
      <c r="A316" s="8">
        <v>313</v>
      </c>
      <c r="B316" s="9">
        <v>2018011738</v>
      </c>
      <c r="C316" s="9" t="s">
        <v>434</v>
      </c>
      <c r="D316" s="9">
        <v>2018</v>
      </c>
      <c r="E316" s="10" t="s">
        <v>360</v>
      </c>
      <c r="F316" s="11">
        <v>7</v>
      </c>
      <c r="G316" s="11">
        <v>63.85</v>
      </c>
      <c r="H316" s="11">
        <v>4.1</v>
      </c>
      <c r="I316" s="12">
        <f t="shared" si="23"/>
        <v>74.95</v>
      </c>
      <c r="J316" s="8">
        <v>26</v>
      </c>
      <c r="K316" s="9">
        <v>31</v>
      </c>
      <c r="L316" s="13">
        <f>IFERROR(J316/K316,"")</f>
        <v>0.838709677419355</v>
      </c>
      <c r="M316" s="9">
        <v>78</v>
      </c>
      <c r="N316" s="14">
        <f t="shared" si="21"/>
        <v>93</v>
      </c>
      <c r="O316" s="15">
        <f t="shared" si="22"/>
        <v>0.838709677419355</v>
      </c>
      <c r="P316" s="8"/>
    </row>
    <row r="317" ht="20" customHeight="1" spans="1:16">
      <c r="A317" s="8">
        <v>314</v>
      </c>
      <c r="B317" s="9">
        <v>2018011744</v>
      </c>
      <c r="C317" s="9" t="s">
        <v>435</v>
      </c>
      <c r="D317" s="9">
        <v>2018</v>
      </c>
      <c r="E317" s="10" t="s">
        <v>360</v>
      </c>
      <c r="F317" s="11">
        <v>7</v>
      </c>
      <c r="G317" s="11">
        <v>63.21</v>
      </c>
      <c r="H317" s="11">
        <v>4.52</v>
      </c>
      <c r="I317" s="12">
        <f t="shared" si="23"/>
        <v>74.73</v>
      </c>
      <c r="J317" s="8">
        <v>27</v>
      </c>
      <c r="K317" s="9">
        <v>31</v>
      </c>
      <c r="L317" s="13">
        <f>IFERROR(J317/K317,"")</f>
        <v>0.870967741935484</v>
      </c>
      <c r="M317" s="9">
        <v>79</v>
      </c>
      <c r="N317" s="14">
        <f t="shared" si="21"/>
        <v>93</v>
      </c>
      <c r="O317" s="15">
        <f t="shared" si="22"/>
        <v>0.849462365591398</v>
      </c>
      <c r="P317" s="8"/>
    </row>
    <row r="318" ht="20" customHeight="1" spans="1:16">
      <c r="A318" s="8">
        <v>315</v>
      </c>
      <c r="B318" s="9">
        <v>2018011750</v>
      </c>
      <c r="C318" s="9" t="s">
        <v>436</v>
      </c>
      <c r="D318" s="9">
        <v>2018</v>
      </c>
      <c r="E318" s="10" t="s">
        <v>360</v>
      </c>
      <c r="F318" s="11">
        <v>7.2</v>
      </c>
      <c r="G318" s="11">
        <v>63.36</v>
      </c>
      <c r="H318" s="11">
        <v>4.1</v>
      </c>
      <c r="I318" s="12">
        <v>74.66</v>
      </c>
      <c r="J318" s="8">
        <v>28</v>
      </c>
      <c r="K318" s="9">
        <v>31</v>
      </c>
      <c r="L318" s="13">
        <f>IFERROR(J318/K318,"")</f>
        <v>0.903225806451613</v>
      </c>
      <c r="M318" s="9">
        <v>80</v>
      </c>
      <c r="N318" s="14">
        <f t="shared" si="21"/>
        <v>93</v>
      </c>
      <c r="O318" s="15">
        <f t="shared" si="22"/>
        <v>0.860215053763441</v>
      </c>
      <c r="P318" s="8"/>
    </row>
    <row r="319" ht="20" customHeight="1" spans="1:16">
      <c r="A319" s="8">
        <v>316</v>
      </c>
      <c r="B319" s="9">
        <v>2018011782</v>
      </c>
      <c r="C319" s="9" t="s">
        <v>437</v>
      </c>
      <c r="D319" s="9">
        <v>2018</v>
      </c>
      <c r="E319" s="10" t="s">
        <v>355</v>
      </c>
      <c r="F319" s="11">
        <v>7</v>
      </c>
      <c r="G319" s="11">
        <v>63.5</v>
      </c>
      <c r="H319" s="11">
        <v>4.1</v>
      </c>
      <c r="I319" s="12">
        <f>SUM(F319:H319)</f>
        <v>74.6</v>
      </c>
      <c r="J319" s="8">
        <v>24</v>
      </c>
      <c r="K319" s="9">
        <v>31</v>
      </c>
      <c r="L319" s="13">
        <f t="shared" ref="L319:L327" si="24">J319/K319</f>
        <v>0.774193548387097</v>
      </c>
      <c r="M319" s="9">
        <v>81</v>
      </c>
      <c r="N319" s="14">
        <f t="shared" si="21"/>
        <v>93</v>
      </c>
      <c r="O319" s="15">
        <f t="shared" si="22"/>
        <v>0.870967741935484</v>
      </c>
      <c r="P319" s="8"/>
    </row>
    <row r="320" ht="20" customHeight="1" spans="1:16">
      <c r="A320" s="8">
        <v>317</v>
      </c>
      <c r="B320" s="9">
        <v>2018011712</v>
      </c>
      <c r="C320" s="9" t="s">
        <v>438</v>
      </c>
      <c r="D320" s="9">
        <v>2018</v>
      </c>
      <c r="E320" s="10" t="s">
        <v>357</v>
      </c>
      <c r="F320" s="11">
        <v>7</v>
      </c>
      <c r="G320" s="11">
        <v>62.89</v>
      </c>
      <c r="H320" s="11">
        <v>4.01</v>
      </c>
      <c r="I320" s="12">
        <f>F320+G320+H320</f>
        <v>73.9</v>
      </c>
      <c r="J320" s="8">
        <v>30</v>
      </c>
      <c r="K320" s="9">
        <v>31</v>
      </c>
      <c r="L320" s="13">
        <f t="shared" si="24"/>
        <v>0.967741935483871</v>
      </c>
      <c r="M320" s="9">
        <v>82</v>
      </c>
      <c r="N320" s="14">
        <f t="shared" si="21"/>
        <v>93</v>
      </c>
      <c r="O320" s="15">
        <f t="shared" si="22"/>
        <v>0.881720430107527</v>
      </c>
      <c r="P320" s="8"/>
    </row>
    <row r="321" ht="20" customHeight="1" spans="1:16">
      <c r="A321" s="8">
        <v>318</v>
      </c>
      <c r="B321" s="9">
        <v>2018011779</v>
      </c>
      <c r="C321" s="9" t="s">
        <v>439</v>
      </c>
      <c r="D321" s="9">
        <v>2018</v>
      </c>
      <c r="E321" s="10" t="s">
        <v>355</v>
      </c>
      <c r="F321" s="11">
        <v>7.45</v>
      </c>
      <c r="G321" s="11">
        <f>0.72*78.56+89*0.02+71*0.03+2</f>
        <v>62.4732</v>
      </c>
      <c r="H321" s="11">
        <f>65.4/100*3+2*1</f>
        <v>3.962</v>
      </c>
      <c r="I321" s="12">
        <f>H321+G321+F321</f>
        <v>73.8852</v>
      </c>
      <c r="J321" s="8">
        <v>25</v>
      </c>
      <c r="K321" s="9">
        <v>31</v>
      </c>
      <c r="L321" s="13">
        <f t="shared" si="24"/>
        <v>0.806451612903226</v>
      </c>
      <c r="M321" s="9">
        <v>83</v>
      </c>
      <c r="N321" s="14">
        <f t="shared" si="21"/>
        <v>93</v>
      </c>
      <c r="O321" s="15">
        <f t="shared" si="22"/>
        <v>0.89247311827957</v>
      </c>
      <c r="P321" s="8"/>
    </row>
    <row r="322" ht="20" customHeight="1" spans="1:16">
      <c r="A322" s="8">
        <v>319</v>
      </c>
      <c r="B322" s="9">
        <v>2017011399</v>
      </c>
      <c r="C322" s="9" t="s">
        <v>440</v>
      </c>
      <c r="D322" s="9">
        <v>2018</v>
      </c>
      <c r="E322" s="10" t="s">
        <v>355</v>
      </c>
      <c r="F322" s="11">
        <v>7</v>
      </c>
      <c r="G322" s="11">
        <v>64.96</v>
      </c>
      <c r="H322" s="11">
        <v>3.8</v>
      </c>
      <c r="I322" s="12">
        <f>7+64.96+1.8</f>
        <v>73.76</v>
      </c>
      <c r="J322" s="8">
        <v>26</v>
      </c>
      <c r="K322" s="9">
        <v>31</v>
      </c>
      <c r="L322" s="13">
        <f t="shared" si="24"/>
        <v>0.838709677419355</v>
      </c>
      <c r="M322" s="9">
        <v>84</v>
      </c>
      <c r="N322" s="14">
        <f t="shared" si="21"/>
        <v>93</v>
      </c>
      <c r="O322" s="15">
        <f t="shared" si="22"/>
        <v>0.903225806451613</v>
      </c>
      <c r="P322" s="8"/>
    </row>
    <row r="323" ht="20" customHeight="1" spans="1:16">
      <c r="A323" s="8">
        <v>320</v>
      </c>
      <c r="B323" s="9">
        <v>2018011789</v>
      </c>
      <c r="C323" s="9" t="s">
        <v>441</v>
      </c>
      <c r="D323" s="9">
        <v>2018</v>
      </c>
      <c r="E323" s="10" t="s">
        <v>355</v>
      </c>
      <c r="F323" s="11">
        <f>5+2</f>
        <v>7</v>
      </c>
      <c r="G323" s="11">
        <f>75.68*0.72+86*0.02+66*0.03+2+1.2+0.8</f>
        <v>62.1896</v>
      </c>
      <c r="H323" s="11">
        <f>80.7/100*3+2</f>
        <v>4.421</v>
      </c>
      <c r="I323" s="12">
        <f>F323+G323+H323</f>
        <v>73.6106</v>
      </c>
      <c r="J323" s="8">
        <v>27</v>
      </c>
      <c r="K323" s="9">
        <v>31</v>
      </c>
      <c r="L323" s="13">
        <f t="shared" si="24"/>
        <v>0.870967741935484</v>
      </c>
      <c r="M323" s="9">
        <v>85</v>
      </c>
      <c r="N323" s="14">
        <f t="shared" si="21"/>
        <v>93</v>
      </c>
      <c r="O323" s="15">
        <f t="shared" si="22"/>
        <v>0.913978494623656</v>
      </c>
      <c r="P323" s="8"/>
    </row>
    <row r="324" ht="20" customHeight="1" spans="1:16">
      <c r="A324" s="8">
        <v>321</v>
      </c>
      <c r="B324" s="9">
        <v>2018011769</v>
      </c>
      <c r="C324" s="9" t="s">
        <v>442</v>
      </c>
      <c r="D324" s="9">
        <v>2018</v>
      </c>
      <c r="E324" s="10" t="s">
        <v>355</v>
      </c>
      <c r="F324" s="11">
        <v>7</v>
      </c>
      <c r="G324" s="11">
        <v>61.33</v>
      </c>
      <c r="H324" s="11">
        <v>4.23</v>
      </c>
      <c r="I324" s="12">
        <v>72.56</v>
      </c>
      <c r="J324" s="8">
        <v>28</v>
      </c>
      <c r="K324" s="9">
        <v>31</v>
      </c>
      <c r="L324" s="13">
        <f t="shared" si="24"/>
        <v>0.903225806451613</v>
      </c>
      <c r="M324" s="9">
        <v>86</v>
      </c>
      <c r="N324" s="14">
        <f t="shared" si="21"/>
        <v>93</v>
      </c>
      <c r="O324" s="15">
        <f t="shared" si="22"/>
        <v>0.924731182795699</v>
      </c>
      <c r="P324" s="8"/>
    </row>
    <row r="325" ht="20" customHeight="1" spans="1:16">
      <c r="A325" s="8">
        <v>322</v>
      </c>
      <c r="B325" s="9">
        <v>2018011709</v>
      </c>
      <c r="C325" s="9" t="s">
        <v>443</v>
      </c>
      <c r="D325" s="9">
        <v>2018</v>
      </c>
      <c r="E325" s="10" t="s">
        <v>357</v>
      </c>
      <c r="F325" s="11">
        <v>7</v>
      </c>
      <c r="G325" s="11">
        <v>59.74</v>
      </c>
      <c r="H325" s="11">
        <v>4.03</v>
      </c>
      <c r="I325" s="12">
        <f>F325+G325+H325</f>
        <v>70.77</v>
      </c>
      <c r="J325" s="8">
        <v>31</v>
      </c>
      <c r="K325" s="9">
        <v>31</v>
      </c>
      <c r="L325" s="13">
        <f t="shared" si="24"/>
        <v>1</v>
      </c>
      <c r="M325" s="9">
        <v>87</v>
      </c>
      <c r="N325" s="14">
        <f t="shared" si="21"/>
        <v>93</v>
      </c>
      <c r="O325" s="15">
        <f t="shared" si="22"/>
        <v>0.935483870967742</v>
      </c>
      <c r="P325" s="8"/>
    </row>
    <row r="326" ht="20" customHeight="1" spans="1:16">
      <c r="A326" s="8">
        <v>323</v>
      </c>
      <c r="B326" s="9">
        <v>2018011778</v>
      </c>
      <c r="C326" s="9" t="s">
        <v>444</v>
      </c>
      <c r="D326" s="9">
        <v>2018</v>
      </c>
      <c r="E326" s="10" t="s">
        <v>355</v>
      </c>
      <c r="F326" s="11">
        <v>7</v>
      </c>
      <c r="G326" s="11">
        <f>74.32*0.72+88*0.02+65*0.03+2</f>
        <v>59.2204</v>
      </c>
      <c r="H326" s="11">
        <f>64.4/100*3+2</f>
        <v>3.932</v>
      </c>
      <c r="I326" s="12">
        <f>F326+G326+H326</f>
        <v>70.1524</v>
      </c>
      <c r="J326" s="8">
        <v>29</v>
      </c>
      <c r="K326" s="9">
        <v>31</v>
      </c>
      <c r="L326" s="13">
        <f t="shared" si="24"/>
        <v>0.935483870967742</v>
      </c>
      <c r="M326" s="9">
        <v>88</v>
      </c>
      <c r="N326" s="14">
        <f t="shared" si="21"/>
        <v>93</v>
      </c>
      <c r="O326" s="15">
        <f t="shared" si="22"/>
        <v>0.946236559139785</v>
      </c>
      <c r="P326" s="8"/>
    </row>
    <row r="327" ht="20" customHeight="1" spans="1:16">
      <c r="A327" s="8">
        <v>324</v>
      </c>
      <c r="B327" s="9">
        <v>2018011771</v>
      </c>
      <c r="C327" s="9" t="s">
        <v>445</v>
      </c>
      <c r="D327" s="9">
        <v>2018</v>
      </c>
      <c r="E327" s="10" t="s">
        <v>355</v>
      </c>
      <c r="F327" s="11">
        <v>7</v>
      </c>
      <c r="G327" s="11">
        <v>57.73</v>
      </c>
      <c r="H327" s="11">
        <v>3.9</v>
      </c>
      <c r="I327" s="12">
        <f>SUM(F327:H327)</f>
        <v>68.63</v>
      </c>
      <c r="J327" s="8">
        <v>30</v>
      </c>
      <c r="K327" s="9">
        <v>31</v>
      </c>
      <c r="L327" s="13">
        <f t="shared" si="24"/>
        <v>0.967741935483871</v>
      </c>
      <c r="M327" s="9">
        <v>89</v>
      </c>
      <c r="N327" s="14">
        <f t="shared" si="21"/>
        <v>93</v>
      </c>
      <c r="O327" s="15">
        <f t="shared" si="22"/>
        <v>0.956989247311828</v>
      </c>
      <c r="P327" s="8"/>
    </row>
    <row r="328" ht="20" customHeight="1" spans="1:16">
      <c r="A328" s="8">
        <v>325</v>
      </c>
      <c r="B328" s="9">
        <v>2018011741</v>
      </c>
      <c r="C328" s="9" t="s">
        <v>446</v>
      </c>
      <c r="D328" s="9">
        <v>2018</v>
      </c>
      <c r="E328" s="10" t="s">
        <v>360</v>
      </c>
      <c r="F328" s="11">
        <v>7</v>
      </c>
      <c r="G328" s="11">
        <v>57.28</v>
      </c>
      <c r="H328" s="11">
        <v>3.9</v>
      </c>
      <c r="I328" s="12">
        <f t="shared" ref="I328:I362" si="25">F328+G328+H328</f>
        <v>68.18</v>
      </c>
      <c r="J328" s="8">
        <v>29</v>
      </c>
      <c r="K328" s="9">
        <v>31</v>
      </c>
      <c r="L328" s="13">
        <f>IFERROR(J328/K328,"")</f>
        <v>0.935483870967742</v>
      </c>
      <c r="M328" s="9">
        <v>90</v>
      </c>
      <c r="N328" s="14">
        <f t="shared" si="21"/>
        <v>93</v>
      </c>
      <c r="O328" s="15">
        <f t="shared" si="22"/>
        <v>0.967741935483871</v>
      </c>
      <c r="P328" s="8"/>
    </row>
    <row r="329" ht="20" customHeight="1" spans="1:16">
      <c r="A329" s="8">
        <v>326</v>
      </c>
      <c r="B329" s="9">
        <v>2014011442</v>
      </c>
      <c r="C329" s="9" t="s">
        <v>447</v>
      </c>
      <c r="D329" s="9">
        <v>2018</v>
      </c>
      <c r="E329" s="10" t="s">
        <v>360</v>
      </c>
      <c r="F329" s="11">
        <v>7.1</v>
      </c>
      <c r="G329" s="11">
        <v>54.72</v>
      </c>
      <c r="H329" s="11">
        <v>4.4</v>
      </c>
      <c r="I329" s="12">
        <f t="shared" si="25"/>
        <v>66.22</v>
      </c>
      <c r="J329" s="8">
        <v>30</v>
      </c>
      <c r="K329" s="9">
        <v>31</v>
      </c>
      <c r="L329" s="13">
        <f>IFERROR(J329/K329,"")</f>
        <v>0.967741935483871</v>
      </c>
      <c r="M329" s="9">
        <v>91</v>
      </c>
      <c r="N329" s="14">
        <f t="shared" si="21"/>
        <v>93</v>
      </c>
      <c r="O329" s="15">
        <f t="shared" si="22"/>
        <v>0.978494623655914</v>
      </c>
      <c r="P329" s="8"/>
    </row>
    <row r="330" ht="20" customHeight="1" spans="1:16">
      <c r="A330" s="8">
        <v>327</v>
      </c>
      <c r="B330" s="9">
        <v>2018011739</v>
      </c>
      <c r="C330" s="9" t="s">
        <v>448</v>
      </c>
      <c r="D330" s="9">
        <v>2018</v>
      </c>
      <c r="E330" s="10" t="s">
        <v>360</v>
      </c>
      <c r="F330" s="11">
        <v>7.1</v>
      </c>
      <c r="G330" s="11">
        <v>39.6</v>
      </c>
      <c r="H330" s="11">
        <v>4.23</v>
      </c>
      <c r="I330" s="12">
        <f t="shared" si="25"/>
        <v>50.93</v>
      </c>
      <c r="J330" s="8">
        <v>31</v>
      </c>
      <c r="K330" s="9">
        <v>31</v>
      </c>
      <c r="L330" s="13">
        <f>IFERROR(J330/K330,"")</f>
        <v>1</v>
      </c>
      <c r="M330" s="9">
        <v>92</v>
      </c>
      <c r="N330" s="14">
        <f t="shared" si="21"/>
        <v>93</v>
      </c>
      <c r="O330" s="15">
        <f t="shared" si="22"/>
        <v>0.989247311827957</v>
      </c>
      <c r="P330" s="8"/>
    </row>
    <row r="331" ht="20" customHeight="1" spans="1:16">
      <c r="A331" s="8">
        <v>328</v>
      </c>
      <c r="B331" s="9">
        <v>2017011392</v>
      </c>
      <c r="C331" s="9" t="s">
        <v>449</v>
      </c>
      <c r="D331" s="9">
        <v>2018</v>
      </c>
      <c r="E331" s="10" t="s">
        <v>355</v>
      </c>
      <c r="F331" s="11">
        <v>7</v>
      </c>
      <c r="G331" s="11">
        <v>27.99</v>
      </c>
      <c r="H331" s="11">
        <v>2</v>
      </c>
      <c r="I331" s="12">
        <f>SUM(F331:H331)</f>
        <v>36.99</v>
      </c>
      <c r="J331" s="8">
        <v>31</v>
      </c>
      <c r="K331" s="9">
        <v>31</v>
      </c>
      <c r="L331" s="13">
        <f>J331/K331</f>
        <v>1</v>
      </c>
      <c r="M331" s="9">
        <v>93</v>
      </c>
      <c r="N331" s="14">
        <f t="shared" si="21"/>
        <v>93</v>
      </c>
      <c r="O331" s="15">
        <f t="shared" si="22"/>
        <v>1</v>
      </c>
      <c r="P331" s="8"/>
    </row>
    <row r="332" s="1" customFormat="1" ht="21.35" customHeight="1" spans="1:16">
      <c r="A332" s="8">
        <v>329</v>
      </c>
      <c r="B332" s="16">
        <v>2019011611</v>
      </c>
      <c r="C332" s="16" t="s">
        <v>450</v>
      </c>
      <c r="D332" s="16">
        <v>2019</v>
      </c>
      <c r="E332" s="16" t="s">
        <v>451</v>
      </c>
      <c r="F332" s="17">
        <v>9.53</v>
      </c>
      <c r="G332" s="17">
        <v>76.41</v>
      </c>
      <c r="H332" s="17">
        <v>7.64</v>
      </c>
      <c r="I332" s="17">
        <f t="shared" si="25"/>
        <v>93.58</v>
      </c>
      <c r="J332" s="20" t="s">
        <v>139</v>
      </c>
      <c r="K332" s="20">
        <v>31</v>
      </c>
      <c r="L332" s="21">
        <v>0.032258064516129</v>
      </c>
      <c r="M332" s="20" t="s">
        <v>139</v>
      </c>
      <c r="N332" s="20">
        <v>31</v>
      </c>
      <c r="O332" s="21">
        <v>0.032258064516129</v>
      </c>
      <c r="P332" s="16"/>
    </row>
    <row r="333" s="1" customFormat="1" ht="21.35" customHeight="1" spans="1:16">
      <c r="A333" s="8">
        <v>330</v>
      </c>
      <c r="B333" s="16">
        <v>2019011607</v>
      </c>
      <c r="C333" s="16" t="s">
        <v>452</v>
      </c>
      <c r="D333" s="16">
        <v>2019</v>
      </c>
      <c r="E333" s="16" t="s">
        <v>453</v>
      </c>
      <c r="F333" s="17">
        <v>9.64</v>
      </c>
      <c r="G333" s="17">
        <v>73.4</v>
      </c>
      <c r="H333" s="17">
        <v>8</v>
      </c>
      <c r="I333" s="17">
        <f t="shared" si="25"/>
        <v>91.04</v>
      </c>
      <c r="J333" s="20" t="s">
        <v>142</v>
      </c>
      <c r="K333" s="20">
        <v>31</v>
      </c>
      <c r="L333" s="21">
        <v>0.0645161290322581</v>
      </c>
      <c r="M333" s="20" t="s">
        <v>142</v>
      </c>
      <c r="N333" s="20">
        <v>31</v>
      </c>
      <c r="O333" s="21">
        <v>0.0645161290322581</v>
      </c>
      <c r="P333" s="16"/>
    </row>
    <row r="334" s="1" customFormat="1" ht="21.35" customHeight="1" spans="1:16">
      <c r="A334" s="8">
        <v>331</v>
      </c>
      <c r="B334" s="16">
        <v>2019011613</v>
      </c>
      <c r="C334" s="16" t="s">
        <v>454</v>
      </c>
      <c r="D334" s="16">
        <v>2019</v>
      </c>
      <c r="E334" s="16" t="s">
        <v>451</v>
      </c>
      <c r="F334" s="17">
        <v>9.56</v>
      </c>
      <c r="G334" s="17">
        <v>73.0592</v>
      </c>
      <c r="H334" s="17">
        <v>8</v>
      </c>
      <c r="I334" s="17">
        <f t="shared" si="25"/>
        <v>90.6192</v>
      </c>
      <c r="J334" s="20" t="s">
        <v>145</v>
      </c>
      <c r="K334" s="20">
        <v>31</v>
      </c>
      <c r="L334" s="21">
        <v>0.0967741935483871</v>
      </c>
      <c r="M334" s="20" t="s">
        <v>145</v>
      </c>
      <c r="N334" s="20">
        <v>31</v>
      </c>
      <c r="O334" s="21">
        <v>0.0967741935483871</v>
      </c>
      <c r="P334" s="16"/>
    </row>
    <row r="335" s="1" customFormat="1" ht="21.35" customHeight="1" spans="1:16">
      <c r="A335" s="8">
        <v>332</v>
      </c>
      <c r="B335" s="16">
        <v>2019011608</v>
      </c>
      <c r="C335" s="16" t="s">
        <v>455</v>
      </c>
      <c r="D335" s="16">
        <v>2019</v>
      </c>
      <c r="E335" s="16" t="s">
        <v>453</v>
      </c>
      <c r="F335" s="17">
        <v>9.8</v>
      </c>
      <c r="G335" s="17">
        <v>72.64</v>
      </c>
      <c r="H335" s="17">
        <v>8</v>
      </c>
      <c r="I335" s="17">
        <f t="shared" si="25"/>
        <v>90.44</v>
      </c>
      <c r="J335" s="20" t="s">
        <v>147</v>
      </c>
      <c r="K335" s="22">
        <v>31</v>
      </c>
      <c r="L335" s="21">
        <f>J335/K335</f>
        <v>0.129032258064516</v>
      </c>
      <c r="M335" s="20" t="s">
        <v>147</v>
      </c>
      <c r="N335" s="22">
        <v>31</v>
      </c>
      <c r="O335" s="21">
        <f>M335/N335</f>
        <v>0.129032258064516</v>
      </c>
      <c r="P335" s="16"/>
    </row>
    <row r="336" s="1" customFormat="1" ht="21.35" customHeight="1" spans="1:16">
      <c r="A336" s="8">
        <v>333</v>
      </c>
      <c r="B336" s="16">
        <v>2019011627</v>
      </c>
      <c r="C336" s="16" t="s">
        <v>456</v>
      </c>
      <c r="D336" s="16">
        <v>2019</v>
      </c>
      <c r="E336" s="16" t="s">
        <v>453</v>
      </c>
      <c r="F336" s="17">
        <v>9.1</v>
      </c>
      <c r="G336" s="17">
        <v>70.69</v>
      </c>
      <c r="H336" s="17">
        <v>8</v>
      </c>
      <c r="I336" s="17">
        <f t="shared" si="25"/>
        <v>87.79</v>
      </c>
      <c r="J336" s="20" t="s">
        <v>148</v>
      </c>
      <c r="K336" s="20">
        <v>31</v>
      </c>
      <c r="L336" s="21">
        <v>0.193548387096774</v>
      </c>
      <c r="M336" s="20" t="s">
        <v>150</v>
      </c>
      <c r="N336" s="20">
        <v>31</v>
      </c>
      <c r="O336" s="21">
        <v>0.193548387096774</v>
      </c>
      <c r="P336" s="16"/>
    </row>
    <row r="337" s="1" customFormat="1" ht="21.35" customHeight="1" spans="1:16">
      <c r="A337" s="8">
        <v>334</v>
      </c>
      <c r="B337" s="16">
        <v>2019011625</v>
      </c>
      <c r="C337" s="16" t="s">
        <v>457</v>
      </c>
      <c r="D337" s="16">
        <v>2019</v>
      </c>
      <c r="E337" s="16" t="s">
        <v>453</v>
      </c>
      <c r="F337" s="17">
        <v>8.7</v>
      </c>
      <c r="G337" s="17">
        <v>71.01</v>
      </c>
      <c r="H337" s="17">
        <v>8</v>
      </c>
      <c r="I337" s="17">
        <f t="shared" si="25"/>
        <v>87.71</v>
      </c>
      <c r="J337" s="20" t="s">
        <v>150</v>
      </c>
      <c r="K337" s="20">
        <v>31</v>
      </c>
      <c r="L337" s="21">
        <v>0.225806451612903</v>
      </c>
      <c r="M337" s="20" t="s">
        <v>153</v>
      </c>
      <c r="N337" s="20">
        <v>31</v>
      </c>
      <c r="O337" s="21">
        <v>0.225806451612903</v>
      </c>
      <c r="P337" s="16"/>
    </row>
    <row r="338" s="1" customFormat="1" ht="21.35" customHeight="1" spans="1:16">
      <c r="A338" s="8">
        <v>335</v>
      </c>
      <c r="B338" s="16">
        <v>2019011634</v>
      </c>
      <c r="C338" s="16" t="s">
        <v>458</v>
      </c>
      <c r="D338" s="16">
        <v>2019</v>
      </c>
      <c r="E338" s="16" t="s">
        <v>453</v>
      </c>
      <c r="F338" s="17">
        <v>9.24</v>
      </c>
      <c r="G338" s="17">
        <v>70.43</v>
      </c>
      <c r="H338" s="17">
        <v>8</v>
      </c>
      <c r="I338" s="17">
        <f t="shared" si="25"/>
        <v>87.67</v>
      </c>
      <c r="J338" s="20" t="s">
        <v>153</v>
      </c>
      <c r="K338" s="20">
        <v>31</v>
      </c>
      <c r="L338" s="21">
        <v>0.258064516129032</v>
      </c>
      <c r="M338" s="20" t="s">
        <v>155</v>
      </c>
      <c r="N338" s="20">
        <v>31</v>
      </c>
      <c r="O338" s="21">
        <v>0.258064516129032</v>
      </c>
      <c r="P338" s="16"/>
    </row>
    <row r="339" s="1" customFormat="1" ht="21.35" customHeight="1" spans="1:16">
      <c r="A339" s="8">
        <v>336</v>
      </c>
      <c r="B339" s="16">
        <v>2019013763</v>
      </c>
      <c r="C339" s="16" t="s">
        <v>459</v>
      </c>
      <c r="D339" s="16">
        <v>2019</v>
      </c>
      <c r="E339" s="16" t="s">
        <v>453</v>
      </c>
      <c r="F339" s="17">
        <v>8.1</v>
      </c>
      <c r="G339" s="17">
        <v>73.69</v>
      </c>
      <c r="H339" s="17">
        <v>5.41</v>
      </c>
      <c r="I339" s="17">
        <f t="shared" si="25"/>
        <v>87.2</v>
      </c>
      <c r="J339" s="20" t="s">
        <v>155</v>
      </c>
      <c r="K339" s="20">
        <v>31</v>
      </c>
      <c r="L339" s="21">
        <v>0.387096774193548</v>
      </c>
      <c r="M339" s="20" t="s">
        <v>460</v>
      </c>
      <c r="N339" s="20">
        <v>31</v>
      </c>
      <c r="O339" s="21">
        <v>0.387096774193548</v>
      </c>
      <c r="P339" s="16" t="s">
        <v>461</v>
      </c>
    </row>
    <row r="340" s="1" customFormat="1" ht="21.35" customHeight="1" spans="1:16">
      <c r="A340" s="8">
        <v>337</v>
      </c>
      <c r="B340" s="16">
        <v>2019011631</v>
      </c>
      <c r="C340" s="16" t="s">
        <v>462</v>
      </c>
      <c r="D340" s="16">
        <v>2019</v>
      </c>
      <c r="E340" s="16" t="s">
        <v>453</v>
      </c>
      <c r="F340" s="17">
        <v>10</v>
      </c>
      <c r="G340" s="17">
        <v>69.8</v>
      </c>
      <c r="H340" s="17">
        <v>8</v>
      </c>
      <c r="I340" s="17">
        <f t="shared" si="25"/>
        <v>87.8</v>
      </c>
      <c r="J340" s="20" t="s">
        <v>157</v>
      </c>
      <c r="K340" s="20">
        <v>31</v>
      </c>
      <c r="L340" s="21">
        <v>0.161290322580645</v>
      </c>
      <c r="M340" s="20" t="s">
        <v>148</v>
      </c>
      <c r="N340" s="20">
        <v>31</v>
      </c>
      <c r="O340" s="21">
        <v>0.161290322580645</v>
      </c>
      <c r="P340" s="16" t="s">
        <v>463</v>
      </c>
    </row>
    <row r="341" s="1" customFormat="1" ht="21.35" customHeight="1" spans="1:16">
      <c r="A341" s="8">
        <v>338</v>
      </c>
      <c r="B341" s="16">
        <v>2019011057</v>
      </c>
      <c r="C341" s="16" t="s">
        <v>464</v>
      </c>
      <c r="D341" s="16">
        <v>2019</v>
      </c>
      <c r="E341" s="16" t="s">
        <v>453</v>
      </c>
      <c r="F341" s="17">
        <v>8.1</v>
      </c>
      <c r="G341" s="17">
        <v>73.83</v>
      </c>
      <c r="H341" s="17">
        <v>5.29</v>
      </c>
      <c r="I341" s="17">
        <f t="shared" si="25"/>
        <v>87.22</v>
      </c>
      <c r="J341" s="20" t="s">
        <v>159</v>
      </c>
      <c r="K341" s="20">
        <v>31</v>
      </c>
      <c r="L341" s="21">
        <v>0.354838709677419</v>
      </c>
      <c r="M341" s="20" t="s">
        <v>161</v>
      </c>
      <c r="N341" s="20">
        <v>31</v>
      </c>
      <c r="O341" s="21">
        <v>0.354838709677419</v>
      </c>
      <c r="P341" s="16" t="s">
        <v>461</v>
      </c>
    </row>
    <row r="342" s="1" customFormat="1" ht="21.35" customHeight="1" spans="1:16">
      <c r="A342" s="8">
        <v>339</v>
      </c>
      <c r="B342" s="16">
        <v>2019011628</v>
      </c>
      <c r="C342" s="16" t="s">
        <v>465</v>
      </c>
      <c r="D342" s="16">
        <v>2019</v>
      </c>
      <c r="E342" s="16" t="s">
        <v>453</v>
      </c>
      <c r="F342" s="17">
        <v>8.71</v>
      </c>
      <c r="G342" s="17">
        <v>71.64</v>
      </c>
      <c r="H342" s="17">
        <v>7.21</v>
      </c>
      <c r="I342" s="17">
        <f t="shared" si="25"/>
        <v>87.56</v>
      </c>
      <c r="J342" s="20" t="s">
        <v>161</v>
      </c>
      <c r="K342" s="20">
        <v>31</v>
      </c>
      <c r="L342" s="21">
        <v>0.290322580645161</v>
      </c>
      <c r="M342" s="20" t="s">
        <v>157</v>
      </c>
      <c r="N342" s="20">
        <v>31</v>
      </c>
      <c r="O342" s="21">
        <v>0.290322580645161</v>
      </c>
      <c r="P342" s="16"/>
    </row>
    <row r="343" s="1" customFormat="1" ht="21.35" customHeight="1" spans="1:16">
      <c r="A343" s="8">
        <v>340</v>
      </c>
      <c r="B343" s="16">
        <v>2019011612</v>
      </c>
      <c r="C343" s="16" t="s">
        <v>466</v>
      </c>
      <c r="D343" s="16">
        <v>2019</v>
      </c>
      <c r="E343" s="16" t="s">
        <v>453</v>
      </c>
      <c r="F343" s="17">
        <v>10</v>
      </c>
      <c r="G343" s="17">
        <v>69.39</v>
      </c>
      <c r="H343" s="17">
        <v>8</v>
      </c>
      <c r="I343" s="17">
        <f t="shared" si="25"/>
        <v>87.39</v>
      </c>
      <c r="J343" s="20" t="s">
        <v>460</v>
      </c>
      <c r="K343" s="20">
        <v>31</v>
      </c>
      <c r="L343" s="21">
        <v>0.32258064516129</v>
      </c>
      <c r="M343" s="20" t="s">
        <v>159</v>
      </c>
      <c r="N343" s="20">
        <v>31</v>
      </c>
      <c r="O343" s="21">
        <v>0.32258064516129</v>
      </c>
      <c r="P343" s="16"/>
    </row>
    <row r="344" s="1" customFormat="1" ht="21.35" customHeight="1" spans="1:16">
      <c r="A344" s="8">
        <v>341</v>
      </c>
      <c r="B344" s="16">
        <v>2019011614</v>
      </c>
      <c r="C344" s="16" t="s">
        <v>467</v>
      </c>
      <c r="D344" s="16">
        <v>2019</v>
      </c>
      <c r="E344" s="16" t="s">
        <v>453</v>
      </c>
      <c r="F344" s="17">
        <v>8.42</v>
      </c>
      <c r="G344" s="17">
        <v>70.8</v>
      </c>
      <c r="H344" s="17">
        <v>7.65</v>
      </c>
      <c r="I344" s="17">
        <f t="shared" si="25"/>
        <v>86.87</v>
      </c>
      <c r="J344" s="20" t="s">
        <v>468</v>
      </c>
      <c r="K344" s="20">
        <v>31</v>
      </c>
      <c r="L344" s="21">
        <v>0.419354838709677</v>
      </c>
      <c r="M344" s="20" t="s">
        <v>468</v>
      </c>
      <c r="N344" s="20">
        <v>31</v>
      </c>
      <c r="O344" s="21">
        <v>0.419354838709677</v>
      </c>
      <c r="P344" s="16"/>
    </row>
    <row r="345" s="1" customFormat="1" ht="21.35" customHeight="1" spans="1:16">
      <c r="A345" s="8">
        <v>342</v>
      </c>
      <c r="B345" s="16">
        <v>2019011610</v>
      </c>
      <c r="C345" s="16" t="s">
        <v>469</v>
      </c>
      <c r="D345" s="16">
        <v>2019</v>
      </c>
      <c r="E345" s="16" t="s">
        <v>453</v>
      </c>
      <c r="F345" s="17">
        <v>8.73</v>
      </c>
      <c r="G345" s="17">
        <v>69.82</v>
      </c>
      <c r="H345" s="17">
        <v>8</v>
      </c>
      <c r="I345" s="17">
        <f t="shared" si="25"/>
        <v>86.55</v>
      </c>
      <c r="J345" s="20" t="s">
        <v>167</v>
      </c>
      <c r="K345" s="20">
        <v>31</v>
      </c>
      <c r="L345" s="21">
        <v>0.451612903225806</v>
      </c>
      <c r="M345" s="20" t="s">
        <v>167</v>
      </c>
      <c r="N345" s="20">
        <v>31</v>
      </c>
      <c r="O345" s="21">
        <v>0.451612903225806</v>
      </c>
      <c r="P345" s="16"/>
    </row>
    <row r="346" s="1" customFormat="1" ht="21.35" customHeight="1" spans="1:16">
      <c r="A346" s="8">
        <v>343</v>
      </c>
      <c r="B346" s="16">
        <v>2019011609</v>
      </c>
      <c r="C346" s="16" t="s">
        <v>470</v>
      </c>
      <c r="D346" s="16">
        <v>2019</v>
      </c>
      <c r="E346" s="16" t="s">
        <v>453</v>
      </c>
      <c r="F346" s="17">
        <v>9.13</v>
      </c>
      <c r="G346" s="17">
        <v>67.47</v>
      </c>
      <c r="H346" s="17">
        <v>8</v>
      </c>
      <c r="I346" s="17">
        <f t="shared" si="25"/>
        <v>84.6</v>
      </c>
      <c r="J346" s="20" t="s">
        <v>169</v>
      </c>
      <c r="K346" s="20">
        <v>31</v>
      </c>
      <c r="L346" s="21">
        <v>0.483870967741935</v>
      </c>
      <c r="M346" s="20" t="s">
        <v>169</v>
      </c>
      <c r="N346" s="20">
        <v>31</v>
      </c>
      <c r="O346" s="21">
        <v>0.483870967741935</v>
      </c>
      <c r="P346" s="16"/>
    </row>
    <row r="347" s="1" customFormat="1" ht="21.35" customHeight="1" spans="1:16">
      <c r="A347" s="8">
        <v>344</v>
      </c>
      <c r="B347" s="16">
        <v>2019011616</v>
      </c>
      <c r="C347" s="16" t="s">
        <v>471</v>
      </c>
      <c r="D347" s="16">
        <v>2019</v>
      </c>
      <c r="E347" s="16" t="s">
        <v>453</v>
      </c>
      <c r="F347" s="17">
        <v>8.7</v>
      </c>
      <c r="G347" s="17">
        <v>68.23</v>
      </c>
      <c r="H347" s="17">
        <v>7.28</v>
      </c>
      <c r="I347" s="17">
        <f t="shared" si="25"/>
        <v>84.21</v>
      </c>
      <c r="J347" s="20" t="s">
        <v>171</v>
      </c>
      <c r="K347" s="20">
        <v>31</v>
      </c>
      <c r="L347" s="21">
        <v>0.516129032258065</v>
      </c>
      <c r="M347" s="20" t="s">
        <v>171</v>
      </c>
      <c r="N347" s="20">
        <v>31</v>
      </c>
      <c r="O347" s="21">
        <v>0.516129032258065</v>
      </c>
      <c r="P347" s="16"/>
    </row>
    <row r="348" s="1" customFormat="1" ht="21.35" customHeight="1" spans="1:16">
      <c r="A348" s="8">
        <v>345</v>
      </c>
      <c r="B348" s="16">
        <v>2019010396</v>
      </c>
      <c r="C348" s="16" t="s">
        <v>472</v>
      </c>
      <c r="D348" s="16">
        <v>2019</v>
      </c>
      <c r="E348" s="16" t="s">
        <v>453</v>
      </c>
      <c r="F348" s="17">
        <v>8.54</v>
      </c>
      <c r="G348" s="17">
        <v>68.1024</v>
      </c>
      <c r="H348" s="17">
        <v>7.5</v>
      </c>
      <c r="I348" s="17">
        <f t="shared" si="25"/>
        <v>84.1424</v>
      </c>
      <c r="J348" s="20" t="s">
        <v>173</v>
      </c>
      <c r="K348" s="20">
        <v>31</v>
      </c>
      <c r="L348" s="21">
        <v>0.548387096774194</v>
      </c>
      <c r="M348" s="20" t="s">
        <v>173</v>
      </c>
      <c r="N348" s="20">
        <v>31</v>
      </c>
      <c r="O348" s="21">
        <v>0.548387096774194</v>
      </c>
      <c r="P348" s="16"/>
    </row>
    <row r="349" s="1" customFormat="1" ht="21.35" customHeight="1" spans="1:16">
      <c r="A349" s="8">
        <v>346</v>
      </c>
      <c r="B349" s="16">
        <v>2019011636</v>
      </c>
      <c r="C349" s="16" t="s">
        <v>473</v>
      </c>
      <c r="D349" s="16">
        <v>2019</v>
      </c>
      <c r="E349" s="16" t="s">
        <v>453</v>
      </c>
      <c r="F349" s="17">
        <v>10</v>
      </c>
      <c r="G349" s="17">
        <v>65.39</v>
      </c>
      <c r="H349" s="17">
        <v>8</v>
      </c>
      <c r="I349" s="17">
        <f t="shared" si="25"/>
        <v>83.39</v>
      </c>
      <c r="J349" s="20" t="s">
        <v>175</v>
      </c>
      <c r="K349" s="20">
        <v>31</v>
      </c>
      <c r="L349" s="21">
        <v>0.580645161290323</v>
      </c>
      <c r="M349" s="20" t="s">
        <v>175</v>
      </c>
      <c r="N349" s="20">
        <v>31</v>
      </c>
      <c r="O349" s="21">
        <v>0.580645161290323</v>
      </c>
      <c r="P349" s="16"/>
    </row>
    <row r="350" s="1" customFormat="1" ht="21.35" customHeight="1" spans="1:16">
      <c r="A350" s="8">
        <v>347</v>
      </c>
      <c r="B350" s="16">
        <v>2019011621</v>
      </c>
      <c r="C350" s="16" t="s">
        <v>474</v>
      </c>
      <c r="D350" s="16">
        <v>2019</v>
      </c>
      <c r="E350" s="16" t="s">
        <v>453</v>
      </c>
      <c r="F350" s="17">
        <v>7.8</v>
      </c>
      <c r="G350" s="17">
        <v>66.67</v>
      </c>
      <c r="H350" s="17">
        <v>8</v>
      </c>
      <c r="I350" s="17">
        <f t="shared" si="25"/>
        <v>82.47</v>
      </c>
      <c r="J350" s="20" t="s">
        <v>177</v>
      </c>
      <c r="K350" s="20">
        <v>31</v>
      </c>
      <c r="L350" s="21">
        <v>0.612903225806452</v>
      </c>
      <c r="M350" s="20" t="s">
        <v>177</v>
      </c>
      <c r="N350" s="20">
        <v>31</v>
      </c>
      <c r="O350" s="21">
        <v>0.612903225806452</v>
      </c>
      <c r="P350" s="16"/>
    </row>
    <row r="351" s="1" customFormat="1" ht="21.35" customHeight="1" spans="1:16">
      <c r="A351" s="8">
        <v>348</v>
      </c>
      <c r="B351" s="16">
        <v>2019011619</v>
      </c>
      <c r="C351" s="16" t="s">
        <v>475</v>
      </c>
      <c r="D351" s="16">
        <v>2019</v>
      </c>
      <c r="E351" s="16" t="s">
        <v>453</v>
      </c>
      <c r="F351" s="17">
        <v>8.96</v>
      </c>
      <c r="G351" s="17">
        <v>63.85</v>
      </c>
      <c r="H351" s="17">
        <v>8</v>
      </c>
      <c r="I351" s="17">
        <f t="shared" si="25"/>
        <v>80.81</v>
      </c>
      <c r="J351" s="20" t="s">
        <v>179</v>
      </c>
      <c r="K351" s="20">
        <v>31</v>
      </c>
      <c r="L351" s="21">
        <v>0.645161290322581</v>
      </c>
      <c r="M351" s="20" t="s">
        <v>179</v>
      </c>
      <c r="N351" s="20">
        <v>31</v>
      </c>
      <c r="O351" s="21">
        <v>0.645161290322581</v>
      </c>
      <c r="P351" s="16"/>
    </row>
    <row r="352" s="1" customFormat="1" ht="21.35" customHeight="1" spans="1:16">
      <c r="A352" s="8">
        <v>349</v>
      </c>
      <c r="B352" s="16">
        <v>2019011618</v>
      </c>
      <c r="C352" s="16" t="s">
        <v>476</v>
      </c>
      <c r="D352" s="16">
        <v>2019</v>
      </c>
      <c r="E352" s="16" t="s">
        <v>453</v>
      </c>
      <c r="F352" s="17">
        <v>8.32</v>
      </c>
      <c r="G352" s="17">
        <v>64.42</v>
      </c>
      <c r="H352" s="17">
        <v>8</v>
      </c>
      <c r="I352" s="17">
        <f t="shared" si="25"/>
        <v>80.74</v>
      </c>
      <c r="J352" s="20" t="s">
        <v>181</v>
      </c>
      <c r="K352" s="20">
        <v>31</v>
      </c>
      <c r="L352" s="21">
        <v>0.67741935483871</v>
      </c>
      <c r="M352" s="20" t="s">
        <v>181</v>
      </c>
      <c r="N352" s="20">
        <v>31</v>
      </c>
      <c r="O352" s="21">
        <v>0.67741935483871</v>
      </c>
      <c r="P352" s="16"/>
    </row>
    <row r="353" s="1" customFormat="1" ht="21.35" customHeight="1" spans="1:16">
      <c r="A353" s="8">
        <v>350</v>
      </c>
      <c r="B353" s="16">
        <v>2019011635</v>
      </c>
      <c r="C353" s="16" t="s">
        <v>477</v>
      </c>
      <c r="D353" s="16">
        <v>2019</v>
      </c>
      <c r="E353" s="16" t="s">
        <v>453</v>
      </c>
      <c r="F353" s="17">
        <v>8.2</v>
      </c>
      <c r="G353" s="17">
        <v>66.6952</v>
      </c>
      <c r="H353" s="17">
        <v>5.65</v>
      </c>
      <c r="I353" s="17">
        <f t="shared" si="25"/>
        <v>80.5452</v>
      </c>
      <c r="J353" s="20" t="s">
        <v>183</v>
      </c>
      <c r="K353" s="20">
        <v>31</v>
      </c>
      <c r="L353" s="21">
        <v>0.709677419354839</v>
      </c>
      <c r="M353" s="20" t="s">
        <v>183</v>
      </c>
      <c r="N353" s="20">
        <v>31</v>
      </c>
      <c r="O353" s="21">
        <v>0.709677419354839</v>
      </c>
      <c r="P353" s="16"/>
    </row>
    <row r="354" s="1" customFormat="1" ht="21.35" customHeight="1" spans="1:16">
      <c r="A354" s="8">
        <v>351</v>
      </c>
      <c r="B354" s="16">
        <v>2019011624</v>
      </c>
      <c r="C354" s="16" t="s">
        <v>478</v>
      </c>
      <c r="D354" s="16">
        <v>2019</v>
      </c>
      <c r="E354" s="16" t="s">
        <v>453</v>
      </c>
      <c r="F354" s="17">
        <v>8.3</v>
      </c>
      <c r="G354" s="17">
        <v>62.7424</v>
      </c>
      <c r="H354" s="17">
        <v>8</v>
      </c>
      <c r="I354" s="17">
        <f t="shared" si="25"/>
        <v>79.0424</v>
      </c>
      <c r="J354" s="20" t="s">
        <v>185</v>
      </c>
      <c r="K354" s="20">
        <v>31</v>
      </c>
      <c r="L354" s="21">
        <v>0.741935483870968</v>
      </c>
      <c r="M354" s="20" t="s">
        <v>185</v>
      </c>
      <c r="N354" s="20">
        <v>31</v>
      </c>
      <c r="O354" s="21">
        <v>0.741935483870968</v>
      </c>
      <c r="P354" s="16"/>
    </row>
    <row r="355" s="1" customFormat="1" ht="21.35" customHeight="1" spans="1:16">
      <c r="A355" s="8">
        <v>352</v>
      </c>
      <c r="B355" s="16">
        <v>2019011623</v>
      </c>
      <c r="C355" s="16" t="s">
        <v>479</v>
      </c>
      <c r="D355" s="16">
        <v>2019</v>
      </c>
      <c r="E355" s="16" t="s">
        <v>453</v>
      </c>
      <c r="F355" s="17">
        <v>8.1</v>
      </c>
      <c r="G355" s="17">
        <v>62.77</v>
      </c>
      <c r="H355" s="17">
        <v>7.68</v>
      </c>
      <c r="I355" s="17">
        <f t="shared" si="25"/>
        <v>78.55</v>
      </c>
      <c r="J355" s="20" t="s">
        <v>187</v>
      </c>
      <c r="K355" s="20">
        <v>31</v>
      </c>
      <c r="L355" s="21">
        <v>0.774193548387097</v>
      </c>
      <c r="M355" s="20" t="s">
        <v>187</v>
      </c>
      <c r="N355" s="20">
        <v>31</v>
      </c>
      <c r="O355" s="21">
        <v>0.774193548387097</v>
      </c>
      <c r="P355" s="16"/>
    </row>
    <row r="356" s="1" customFormat="1" ht="21.35" customHeight="1" spans="1:16">
      <c r="A356" s="8">
        <v>353</v>
      </c>
      <c r="B356" s="16">
        <v>2019011633</v>
      </c>
      <c r="C356" s="16" t="s">
        <v>480</v>
      </c>
      <c r="D356" s="16">
        <v>2019</v>
      </c>
      <c r="E356" s="16" t="s">
        <v>453</v>
      </c>
      <c r="F356" s="17">
        <v>7.94</v>
      </c>
      <c r="G356" s="17">
        <v>62.19</v>
      </c>
      <c r="H356" s="17">
        <v>7.85</v>
      </c>
      <c r="I356" s="17">
        <f t="shared" si="25"/>
        <v>77.98</v>
      </c>
      <c r="J356" s="20" t="s">
        <v>189</v>
      </c>
      <c r="K356" s="20">
        <v>31</v>
      </c>
      <c r="L356" s="21">
        <v>0.806451612903226</v>
      </c>
      <c r="M356" s="20" t="s">
        <v>189</v>
      </c>
      <c r="N356" s="20">
        <v>31</v>
      </c>
      <c r="O356" s="21">
        <v>0.806451612903226</v>
      </c>
      <c r="P356" s="16"/>
    </row>
    <row r="357" s="1" customFormat="1" ht="21.35" customHeight="1" spans="1:16">
      <c r="A357" s="8">
        <v>354</v>
      </c>
      <c r="B357" s="16">
        <v>2019011626</v>
      </c>
      <c r="C357" s="16" t="s">
        <v>481</v>
      </c>
      <c r="D357" s="16">
        <v>2019</v>
      </c>
      <c r="E357" s="16" t="s">
        <v>453</v>
      </c>
      <c r="F357" s="17">
        <v>8.1</v>
      </c>
      <c r="G357" s="17">
        <v>61.112</v>
      </c>
      <c r="H357" s="17">
        <v>6.316</v>
      </c>
      <c r="I357" s="17">
        <f t="shared" si="25"/>
        <v>75.528</v>
      </c>
      <c r="J357" s="20" t="s">
        <v>191</v>
      </c>
      <c r="K357" s="20">
        <v>31</v>
      </c>
      <c r="L357" s="21">
        <v>0.838709677419355</v>
      </c>
      <c r="M357" s="20" t="s">
        <v>191</v>
      </c>
      <c r="N357" s="20">
        <v>31</v>
      </c>
      <c r="O357" s="21">
        <v>0.838709677419355</v>
      </c>
      <c r="P357" s="16"/>
    </row>
    <row r="358" s="1" customFormat="1" ht="21.35" customHeight="1" spans="1:16">
      <c r="A358" s="8">
        <v>355</v>
      </c>
      <c r="B358" s="16">
        <v>2019011617</v>
      </c>
      <c r="C358" s="16" t="s">
        <v>482</v>
      </c>
      <c r="D358" s="16">
        <v>2019</v>
      </c>
      <c r="E358" s="16" t="s">
        <v>453</v>
      </c>
      <c r="F358" s="17">
        <v>8</v>
      </c>
      <c r="G358" s="17">
        <v>58.5344</v>
      </c>
      <c r="H358" s="17">
        <v>6.749</v>
      </c>
      <c r="I358" s="17">
        <f t="shared" si="25"/>
        <v>73.2834</v>
      </c>
      <c r="J358" s="20" t="s">
        <v>193</v>
      </c>
      <c r="K358" s="20">
        <v>31</v>
      </c>
      <c r="L358" s="21">
        <v>0.870967741935484</v>
      </c>
      <c r="M358" s="20" t="s">
        <v>193</v>
      </c>
      <c r="N358" s="20">
        <v>31</v>
      </c>
      <c r="O358" s="21">
        <v>0.870967741935484</v>
      </c>
      <c r="P358" s="16"/>
    </row>
    <row r="359" s="1" customFormat="1" ht="21.35" customHeight="1" spans="1:16">
      <c r="A359" s="8">
        <v>356</v>
      </c>
      <c r="B359" s="16">
        <v>2019011622</v>
      </c>
      <c r="C359" s="16" t="s">
        <v>483</v>
      </c>
      <c r="D359" s="16">
        <v>2019</v>
      </c>
      <c r="E359" s="16" t="s">
        <v>453</v>
      </c>
      <c r="F359" s="17">
        <v>7.8</v>
      </c>
      <c r="G359" s="17">
        <v>58.9796</v>
      </c>
      <c r="H359" s="17">
        <v>5.121</v>
      </c>
      <c r="I359" s="17">
        <f t="shared" si="25"/>
        <v>71.9006</v>
      </c>
      <c r="J359" s="20" t="s">
        <v>195</v>
      </c>
      <c r="K359" s="20">
        <v>31</v>
      </c>
      <c r="L359" s="21">
        <v>0.903225806451613</v>
      </c>
      <c r="M359" s="20" t="s">
        <v>195</v>
      </c>
      <c r="N359" s="20">
        <v>31</v>
      </c>
      <c r="O359" s="21">
        <v>0.903225806451613</v>
      </c>
      <c r="P359" s="16"/>
    </row>
    <row r="360" s="1" customFormat="1" ht="21.35" customHeight="1" spans="1:16">
      <c r="A360" s="8">
        <v>357</v>
      </c>
      <c r="B360" s="16">
        <v>2019011629</v>
      </c>
      <c r="C360" s="16" t="s">
        <v>484</v>
      </c>
      <c r="D360" s="16">
        <v>2019</v>
      </c>
      <c r="E360" s="16" t="s">
        <v>453</v>
      </c>
      <c r="F360" s="17">
        <v>8</v>
      </c>
      <c r="G360" s="17">
        <v>56.98</v>
      </c>
      <c r="H360" s="17">
        <v>5.12</v>
      </c>
      <c r="I360" s="17">
        <f t="shared" si="25"/>
        <v>70.1</v>
      </c>
      <c r="J360" s="20" t="s">
        <v>197</v>
      </c>
      <c r="K360" s="20">
        <v>31</v>
      </c>
      <c r="L360" s="21">
        <v>0.935483870967742</v>
      </c>
      <c r="M360" s="20" t="s">
        <v>197</v>
      </c>
      <c r="N360" s="20">
        <v>31</v>
      </c>
      <c r="O360" s="21">
        <v>0.935483870967742</v>
      </c>
      <c r="P360" s="16"/>
    </row>
    <row r="361" s="1" customFormat="1" ht="21.35" customHeight="1" spans="1:16">
      <c r="A361" s="8">
        <v>358</v>
      </c>
      <c r="B361" s="16">
        <v>2019011632</v>
      </c>
      <c r="C361" s="16" t="s">
        <v>485</v>
      </c>
      <c r="D361" s="16">
        <v>2019</v>
      </c>
      <c r="E361" s="16" t="s">
        <v>453</v>
      </c>
      <c r="F361" s="17">
        <v>7.8</v>
      </c>
      <c r="G361" s="17">
        <v>49.7508</v>
      </c>
      <c r="H361" s="17">
        <v>4.716</v>
      </c>
      <c r="I361" s="17">
        <f t="shared" si="25"/>
        <v>62.2668</v>
      </c>
      <c r="J361" s="20" t="s">
        <v>138</v>
      </c>
      <c r="K361" s="20">
        <v>31</v>
      </c>
      <c r="L361" s="21">
        <v>0.967741935483871</v>
      </c>
      <c r="M361" s="20" t="s">
        <v>138</v>
      </c>
      <c r="N361" s="20">
        <v>31</v>
      </c>
      <c r="O361" s="21">
        <v>0.967741935483871</v>
      </c>
      <c r="P361" s="16"/>
    </row>
    <row r="362" s="1" customFormat="1" ht="21.35" customHeight="1" spans="1:16">
      <c r="A362" s="8">
        <v>359</v>
      </c>
      <c r="B362" s="16">
        <v>2018011955</v>
      </c>
      <c r="C362" s="16" t="s">
        <v>486</v>
      </c>
      <c r="D362" s="16">
        <v>2019</v>
      </c>
      <c r="E362" s="16" t="s">
        <v>453</v>
      </c>
      <c r="F362" s="17">
        <v>7.8</v>
      </c>
      <c r="G362" s="17">
        <v>48.0452</v>
      </c>
      <c r="H362" s="17">
        <v>4.8</v>
      </c>
      <c r="I362" s="17">
        <f t="shared" si="25"/>
        <v>60.6452</v>
      </c>
      <c r="J362" s="20" t="s">
        <v>200</v>
      </c>
      <c r="K362" s="20">
        <v>31</v>
      </c>
      <c r="L362" s="21">
        <v>1</v>
      </c>
      <c r="M362" s="20" t="s">
        <v>200</v>
      </c>
      <c r="N362" s="20">
        <v>31</v>
      </c>
      <c r="O362" s="21">
        <v>1</v>
      </c>
      <c r="P362" s="16"/>
    </row>
    <row r="363" s="1" customFormat="1" ht="21.35" customHeight="1" spans="1:16">
      <c r="A363" s="8">
        <v>360</v>
      </c>
      <c r="B363" s="18">
        <v>2019011681</v>
      </c>
      <c r="C363" s="18" t="s">
        <v>487</v>
      </c>
      <c r="D363" s="16">
        <v>2019</v>
      </c>
      <c r="E363" s="16" t="s">
        <v>488</v>
      </c>
      <c r="F363" s="19">
        <v>10</v>
      </c>
      <c r="G363" s="19">
        <v>75.41</v>
      </c>
      <c r="H363" s="19">
        <v>6.52</v>
      </c>
      <c r="I363" s="19">
        <v>91.93</v>
      </c>
      <c r="J363" s="16">
        <v>1</v>
      </c>
      <c r="K363" s="23">
        <v>29</v>
      </c>
      <c r="L363" s="24">
        <v>0.0344827586206897</v>
      </c>
      <c r="M363" s="16">
        <v>1</v>
      </c>
      <c r="N363" s="16">
        <v>59</v>
      </c>
      <c r="O363" s="21">
        <f t="shared" ref="O363:O426" si="26">M363/N363</f>
        <v>0.0169491525423729</v>
      </c>
      <c r="P363" s="16"/>
    </row>
    <row r="364" s="1" customFormat="1" ht="21.35" customHeight="1" spans="1:16">
      <c r="A364" s="8">
        <v>361</v>
      </c>
      <c r="B364" s="18">
        <v>2019011675</v>
      </c>
      <c r="C364" s="18" t="s">
        <v>489</v>
      </c>
      <c r="D364" s="16">
        <v>2019</v>
      </c>
      <c r="E364" s="16" t="s">
        <v>490</v>
      </c>
      <c r="F364" s="19">
        <v>10</v>
      </c>
      <c r="G364" s="19">
        <v>73.7332</v>
      </c>
      <c r="H364" s="19">
        <v>8</v>
      </c>
      <c r="I364" s="19">
        <f t="shared" ref="I364:I367" si="27">F364+G364+H364</f>
        <v>91.7332</v>
      </c>
      <c r="J364" s="16">
        <v>1</v>
      </c>
      <c r="K364" s="23">
        <v>30</v>
      </c>
      <c r="L364" s="24">
        <f t="shared" ref="L364:L367" si="28">J364/K364</f>
        <v>0.0333333333333333</v>
      </c>
      <c r="M364" s="16">
        <v>2</v>
      </c>
      <c r="N364" s="16">
        <v>59</v>
      </c>
      <c r="O364" s="21">
        <f t="shared" si="26"/>
        <v>0.0338983050847458</v>
      </c>
      <c r="P364" s="16"/>
    </row>
    <row r="365" s="1" customFormat="1" ht="21.35" customHeight="1" spans="1:16">
      <c r="A365" s="8">
        <v>362</v>
      </c>
      <c r="B365" s="18">
        <v>2019011707</v>
      </c>
      <c r="C365" s="18" t="s">
        <v>491</v>
      </c>
      <c r="D365" s="16">
        <v>2019</v>
      </c>
      <c r="E365" s="16" t="s">
        <v>488</v>
      </c>
      <c r="F365" s="19">
        <v>8.65</v>
      </c>
      <c r="G365" s="19">
        <v>72.83</v>
      </c>
      <c r="H365" s="19">
        <v>8</v>
      </c>
      <c r="I365" s="19">
        <v>89.48</v>
      </c>
      <c r="J365" s="16">
        <v>2</v>
      </c>
      <c r="K365" s="23">
        <v>29</v>
      </c>
      <c r="L365" s="24">
        <v>0.0689655172413793</v>
      </c>
      <c r="M365" s="16">
        <v>3</v>
      </c>
      <c r="N365" s="16">
        <v>59</v>
      </c>
      <c r="O365" s="21">
        <f t="shared" si="26"/>
        <v>0.0508474576271186</v>
      </c>
      <c r="P365" s="16"/>
    </row>
    <row r="366" s="1" customFormat="1" ht="21.35" customHeight="1" spans="1:16">
      <c r="A366" s="8">
        <v>363</v>
      </c>
      <c r="B366" s="18">
        <v>2019011637</v>
      </c>
      <c r="C366" s="18" t="s">
        <v>492</v>
      </c>
      <c r="D366" s="16">
        <v>2019</v>
      </c>
      <c r="E366" s="16" t="s">
        <v>490</v>
      </c>
      <c r="F366" s="19">
        <v>10</v>
      </c>
      <c r="G366" s="19">
        <v>71.0176</v>
      </c>
      <c r="H366" s="19">
        <v>7.71</v>
      </c>
      <c r="I366" s="19">
        <f t="shared" si="27"/>
        <v>88.7276</v>
      </c>
      <c r="J366" s="16">
        <v>2</v>
      </c>
      <c r="K366" s="23">
        <v>30</v>
      </c>
      <c r="L366" s="24">
        <f t="shared" si="28"/>
        <v>0.0666666666666667</v>
      </c>
      <c r="M366" s="16">
        <v>4</v>
      </c>
      <c r="N366" s="16">
        <v>59</v>
      </c>
      <c r="O366" s="21">
        <f t="shared" si="26"/>
        <v>0.0677966101694915</v>
      </c>
      <c r="P366" s="16"/>
    </row>
    <row r="367" s="1" customFormat="1" ht="21.35" customHeight="1" spans="1:16">
      <c r="A367" s="8">
        <v>364</v>
      </c>
      <c r="B367" s="18">
        <v>2019011714</v>
      </c>
      <c r="C367" s="18" t="s">
        <v>493</v>
      </c>
      <c r="D367" s="16">
        <v>2019</v>
      </c>
      <c r="E367" s="16" t="s">
        <v>490</v>
      </c>
      <c r="F367" s="19">
        <v>10</v>
      </c>
      <c r="G367" s="19">
        <v>70.7248</v>
      </c>
      <c r="H367" s="19">
        <v>8</v>
      </c>
      <c r="I367" s="19">
        <f t="shared" si="27"/>
        <v>88.7248</v>
      </c>
      <c r="J367" s="16">
        <v>3</v>
      </c>
      <c r="K367" s="23">
        <v>30</v>
      </c>
      <c r="L367" s="24">
        <f t="shared" si="28"/>
        <v>0.1</v>
      </c>
      <c r="M367" s="16">
        <v>5</v>
      </c>
      <c r="N367" s="16">
        <v>59</v>
      </c>
      <c r="O367" s="21">
        <f t="shared" si="26"/>
        <v>0.0847457627118644</v>
      </c>
      <c r="P367" s="16"/>
    </row>
    <row r="368" s="1" customFormat="1" ht="21.35" customHeight="1" spans="1:16">
      <c r="A368" s="8">
        <v>365</v>
      </c>
      <c r="B368" s="18">
        <v>2019011638</v>
      </c>
      <c r="C368" s="18" t="s">
        <v>494</v>
      </c>
      <c r="D368" s="16">
        <v>2019</v>
      </c>
      <c r="E368" s="16" t="s">
        <v>488</v>
      </c>
      <c r="F368" s="19">
        <v>7.5</v>
      </c>
      <c r="G368" s="19">
        <v>72.172</v>
      </c>
      <c r="H368" s="19">
        <v>8</v>
      </c>
      <c r="I368" s="19">
        <v>87.672</v>
      </c>
      <c r="J368" s="16">
        <v>3</v>
      </c>
      <c r="K368" s="23">
        <v>29</v>
      </c>
      <c r="L368" s="24">
        <v>0.103448275862069</v>
      </c>
      <c r="M368" s="16">
        <v>6</v>
      </c>
      <c r="N368" s="16">
        <v>59</v>
      </c>
      <c r="O368" s="21">
        <f t="shared" si="26"/>
        <v>0.101694915254237</v>
      </c>
      <c r="P368" s="16"/>
    </row>
    <row r="369" s="1" customFormat="1" ht="21.35" customHeight="1" spans="1:16">
      <c r="A369" s="8">
        <v>366</v>
      </c>
      <c r="B369" s="18">
        <v>2019011693</v>
      </c>
      <c r="C369" s="18" t="s">
        <v>495</v>
      </c>
      <c r="D369" s="16">
        <v>2019</v>
      </c>
      <c r="E369" s="16" t="s">
        <v>490</v>
      </c>
      <c r="F369" s="19">
        <v>10</v>
      </c>
      <c r="G369" s="19">
        <v>68.914</v>
      </c>
      <c r="H369" s="19">
        <v>8</v>
      </c>
      <c r="I369" s="19">
        <f t="shared" ref="I369:I372" si="29">F369+G369+H369</f>
        <v>86.914</v>
      </c>
      <c r="J369" s="16">
        <v>4</v>
      </c>
      <c r="K369" s="23">
        <v>30</v>
      </c>
      <c r="L369" s="24">
        <f t="shared" ref="L369:L372" si="30">J369/K369</f>
        <v>0.133333333333333</v>
      </c>
      <c r="M369" s="16">
        <v>7</v>
      </c>
      <c r="N369" s="16">
        <v>59</v>
      </c>
      <c r="O369" s="21">
        <f t="shared" si="26"/>
        <v>0.11864406779661</v>
      </c>
      <c r="P369" s="16"/>
    </row>
    <row r="370" s="1" customFormat="1" ht="21.35" customHeight="1" spans="1:16">
      <c r="A370" s="8">
        <v>367</v>
      </c>
      <c r="B370" s="18">
        <v>2019011647</v>
      </c>
      <c r="C370" s="18" t="s">
        <v>496</v>
      </c>
      <c r="D370" s="16">
        <v>2019</v>
      </c>
      <c r="E370" s="16" t="s">
        <v>490</v>
      </c>
      <c r="F370" s="19">
        <v>7.6</v>
      </c>
      <c r="G370" s="19">
        <v>73.5692</v>
      </c>
      <c r="H370" s="19">
        <v>5.74</v>
      </c>
      <c r="I370" s="19">
        <f t="shared" si="29"/>
        <v>86.9092</v>
      </c>
      <c r="J370" s="16">
        <v>5</v>
      </c>
      <c r="K370" s="23">
        <v>30</v>
      </c>
      <c r="L370" s="24">
        <f t="shared" si="30"/>
        <v>0.166666666666667</v>
      </c>
      <c r="M370" s="16">
        <v>8</v>
      </c>
      <c r="N370" s="16">
        <v>59</v>
      </c>
      <c r="O370" s="21">
        <f t="shared" si="26"/>
        <v>0.135593220338983</v>
      </c>
      <c r="P370" s="16"/>
    </row>
    <row r="371" s="1" customFormat="1" ht="21.35" customHeight="1" spans="1:16">
      <c r="A371" s="8">
        <v>368</v>
      </c>
      <c r="B371" s="18">
        <v>2019010408</v>
      </c>
      <c r="C371" s="18" t="s">
        <v>497</v>
      </c>
      <c r="D371" s="16">
        <v>2019</v>
      </c>
      <c r="E371" s="16" t="s">
        <v>490</v>
      </c>
      <c r="F371" s="19">
        <v>7.7</v>
      </c>
      <c r="G371" s="19">
        <v>73.7372</v>
      </c>
      <c r="H371" s="19">
        <v>5.16</v>
      </c>
      <c r="I371" s="19">
        <f t="shared" si="29"/>
        <v>86.5972</v>
      </c>
      <c r="J371" s="16">
        <v>6</v>
      </c>
      <c r="K371" s="23">
        <v>30</v>
      </c>
      <c r="L371" s="24">
        <f t="shared" si="30"/>
        <v>0.2</v>
      </c>
      <c r="M371" s="16">
        <v>9</v>
      </c>
      <c r="N371" s="16">
        <v>59</v>
      </c>
      <c r="O371" s="21">
        <f t="shared" si="26"/>
        <v>0.152542372881356</v>
      </c>
      <c r="P371" s="16"/>
    </row>
    <row r="372" s="1" customFormat="1" ht="21.35" customHeight="1" spans="1:16">
      <c r="A372" s="8">
        <v>369</v>
      </c>
      <c r="B372" s="18">
        <v>2019011649</v>
      </c>
      <c r="C372" s="18" t="s">
        <v>498</v>
      </c>
      <c r="D372" s="16">
        <v>2019</v>
      </c>
      <c r="E372" s="16" t="s">
        <v>490</v>
      </c>
      <c r="F372" s="19">
        <v>9.32</v>
      </c>
      <c r="G372" s="19">
        <v>69.3256</v>
      </c>
      <c r="H372" s="19">
        <v>7.6</v>
      </c>
      <c r="I372" s="19">
        <f t="shared" si="29"/>
        <v>86.2456</v>
      </c>
      <c r="J372" s="16">
        <v>7</v>
      </c>
      <c r="K372" s="23">
        <v>30</v>
      </c>
      <c r="L372" s="24">
        <f t="shared" si="30"/>
        <v>0.233333333333333</v>
      </c>
      <c r="M372" s="16">
        <v>10</v>
      </c>
      <c r="N372" s="16">
        <v>59</v>
      </c>
      <c r="O372" s="21">
        <f t="shared" si="26"/>
        <v>0.169491525423729</v>
      </c>
      <c r="P372" s="16"/>
    </row>
    <row r="373" s="1" customFormat="1" ht="21.35" customHeight="1" spans="1:16">
      <c r="A373" s="8">
        <v>370</v>
      </c>
      <c r="B373" s="18">
        <v>2019011674</v>
      </c>
      <c r="C373" s="18" t="s">
        <v>499</v>
      </c>
      <c r="D373" s="16">
        <v>2019</v>
      </c>
      <c r="E373" s="16" t="s">
        <v>488</v>
      </c>
      <c r="F373" s="19">
        <v>9.45</v>
      </c>
      <c r="G373" s="19">
        <v>68.8176</v>
      </c>
      <c r="H373" s="19">
        <v>7.87</v>
      </c>
      <c r="I373" s="19">
        <v>86.1376</v>
      </c>
      <c r="J373" s="16">
        <v>4</v>
      </c>
      <c r="K373" s="23">
        <v>29</v>
      </c>
      <c r="L373" s="24">
        <v>0.137931034482759</v>
      </c>
      <c r="M373" s="16">
        <v>11</v>
      </c>
      <c r="N373" s="16">
        <v>59</v>
      </c>
      <c r="O373" s="21">
        <f t="shared" si="26"/>
        <v>0.186440677966102</v>
      </c>
      <c r="P373" s="16"/>
    </row>
    <row r="374" s="1" customFormat="1" ht="21.35" customHeight="1" spans="1:16">
      <c r="A374" s="8">
        <v>371</v>
      </c>
      <c r="B374" s="18">
        <v>2019011669</v>
      </c>
      <c r="C374" s="18" t="s">
        <v>500</v>
      </c>
      <c r="D374" s="16">
        <v>2019</v>
      </c>
      <c r="E374" s="16" t="s">
        <v>490</v>
      </c>
      <c r="F374" s="19">
        <v>10</v>
      </c>
      <c r="G374" s="19">
        <v>68.0256</v>
      </c>
      <c r="H374" s="19">
        <v>7.29</v>
      </c>
      <c r="I374" s="19">
        <f>F374+G374+H374</f>
        <v>85.3156</v>
      </c>
      <c r="J374" s="16">
        <v>8</v>
      </c>
      <c r="K374" s="23">
        <v>30</v>
      </c>
      <c r="L374" s="24">
        <f>J374/K374</f>
        <v>0.266666666666667</v>
      </c>
      <c r="M374" s="16">
        <v>12</v>
      </c>
      <c r="N374" s="16">
        <v>59</v>
      </c>
      <c r="O374" s="21">
        <f t="shared" si="26"/>
        <v>0.203389830508475</v>
      </c>
      <c r="P374" s="16"/>
    </row>
    <row r="375" s="1" customFormat="1" ht="21.35" customHeight="1" spans="1:16">
      <c r="A375" s="8">
        <v>372</v>
      </c>
      <c r="B375" s="18">
        <v>2019011639</v>
      </c>
      <c r="C375" s="18" t="s">
        <v>501</v>
      </c>
      <c r="D375" s="16">
        <v>2019</v>
      </c>
      <c r="E375" s="16" t="s">
        <v>488</v>
      </c>
      <c r="F375" s="19">
        <v>7.72</v>
      </c>
      <c r="G375" s="19">
        <v>70.7844</v>
      </c>
      <c r="H375" s="19">
        <v>6.75</v>
      </c>
      <c r="I375" s="19">
        <v>85.2544</v>
      </c>
      <c r="J375" s="16">
        <v>5</v>
      </c>
      <c r="K375" s="23">
        <v>29</v>
      </c>
      <c r="L375" s="24">
        <v>0.172413793103448</v>
      </c>
      <c r="M375" s="16">
        <v>13</v>
      </c>
      <c r="N375" s="16">
        <v>59</v>
      </c>
      <c r="O375" s="21">
        <f t="shared" si="26"/>
        <v>0.220338983050847</v>
      </c>
      <c r="P375" s="16"/>
    </row>
    <row r="376" s="1" customFormat="1" ht="21.35" customHeight="1" spans="1:16">
      <c r="A376" s="8">
        <v>373</v>
      </c>
      <c r="B376" s="18">
        <v>2019011676</v>
      </c>
      <c r="C376" s="18" t="s">
        <v>502</v>
      </c>
      <c r="D376" s="16">
        <v>2019</v>
      </c>
      <c r="E376" s="16" t="s">
        <v>488</v>
      </c>
      <c r="F376" s="19">
        <v>10</v>
      </c>
      <c r="G376" s="19">
        <v>66.92</v>
      </c>
      <c r="H376" s="19">
        <v>8</v>
      </c>
      <c r="I376" s="19">
        <v>84.92</v>
      </c>
      <c r="J376" s="16">
        <v>6</v>
      </c>
      <c r="K376" s="23">
        <v>29</v>
      </c>
      <c r="L376" s="24">
        <v>0.206896551724138</v>
      </c>
      <c r="M376" s="16">
        <v>14</v>
      </c>
      <c r="N376" s="16">
        <v>59</v>
      </c>
      <c r="O376" s="21">
        <f t="shared" si="26"/>
        <v>0.23728813559322</v>
      </c>
      <c r="P376" s="16"/>
    </row>
    <row r="377" s="1" customFormat="1" ht="21.35" customHeight="1" spans="1:16">
      <c r="A377" s="8">
        <v>374</v>
      </c>
      <c r="B377" s="18">
        <v>2019011691</v>
      </c>
      <c r="C377" s="18" t="s">
        <v>503</v>
      </c>
      <c r="D377" s="16">
        <v>2019</v>
      </c>
      <c r="E377" s="16" t="s">
        <v>488</v>
      </c>
      <c r="F377" s="19">
        <v>10</v>
      </c>
      <c r="G377" s="19">
        <v>67.524</v>
      </c>
      <c r="H377" s="19">
        <v>7.143</v>
      </c>
      <c r="I377" s="19">
        <v>84.667</v>
      </c>
      <c r="J377" s="16">
        <v>7</v>
      </c>
      <c r="K377" s="23">
        <v>29</v>
      </c>
      <c r="L377" s="24">
        <v>0.241379310344828</v>
      </c>
      <c r="M377" s="16">
        <v>15</v>
      </c>
      <c r="N377" s="16">
        <v>59</v>
      </c>
      <c r="O377" s="21">
        <f t="shared" si="26"/>
        <v>0.254237288135593</v>
      </c>
      <c r="P377" s="16"/>
    </row>
    <row r="378" s="1" customFormat="1" ht="21.35" customHeight="1" spans="1:16">
      <c r="A378" s="8">
        <v>375</v>
      </c>
      <c r="B378" s="18">
        <v>2019011653</v>
      </c>
      <c r="C378" s="18" t="s">
        <v>504</v>
      </c>
      <c r="D378" s="16">
        <v>2019</v>
      </c>
      <c r="E378" s="16" t="s">
        <v>488</v>
      </c>
      <c r="F378" s="19">
        <v>8.8</v>
      </c>
      <c r="G378" s="19">
        <v>69.9268</v>
      </c>
      <c r="H378" s="19">
        <v>5.902</v>
      </c>
      <c r="I378" s="19">
        <v>84.6288</v>
      </c>
      <c r="J378" s="16">
        <v>8</v>
      </c>
      <c r="K378" s="23">
        <v>29</v>
      </c>
      <c r="L378" s="24">
        <v>0.275862068965517</v>
      </c>
      <c r="M378" s="16">
        <v>16</v>
      </c>
      <c r="N378" s="16">
        <v>59</v>
      </c>
      <c r="O378" s="21">
        <f t="shared" si="26"/>
        <v>0.271186440677966</v>
      </c>
      <c r="P378" s="16"/>
    </row>
    <row r="379" s="1" customFormat="1" ht="21.35" customHeight="1" spans="1:16">
      <c r="A379" s="8">
        <v>376</v>
      </c>
      <c r="B379" s="18">
        <v>2019011682</v>
      </c>
      <c r="C379" s="18" t="s">
        <v>505</v>
      </c>
      <c r="D379" s="16">
        <v>2019</v>
      </c>
      <c r="E379" s="16" t="s">
        <v>488</v>
      </c>
      <c r="F379" s="19">
        <v>9.7</v>
      </c>
      <c r="G379" s="19">
        <v>68.4688</v>
      </c>
      <c r="H379" s="19">
        <v>6</v>
      </c>
      <c r="I379" s="19">
        <v>84.1688</v>
      </c>
      <c r="J379" s="16">
        <v>9</v>
      </c>
      <c r="K379" s="23">
        <v>29</v>
      </c>
      <c r="L379" s="24">
        <v>0.310344827586207</v>
      </c>
      <c r="M379" s="16">
        <v>17</v>
      </c>
      <c r="N379" s="16">
        <v>59</v>
      </c>
      <c r="O379" s="21">
        <f t="shared" si="26"/>
        <v>0.288135593220339</v>
      </c>
      <c r="P379" s="16"/>
    </row>
    <row r="380" s="1" customFormat="1" ht="21.35" customHeight="1" spans="1:16">
      <c r="A380" s="8">
        <v>377</v>
      </c>
      <c r="B380" s="18">
        <v>2019011696</v>
      </c>
      <c r="C380" s="18" t="s">
        <v>506</v>
      </c>
      <c r="D380" s="16">
        <v>2019</v>
      </c>
      <c r="E380" s="16" t="s">
        <v>490</v>
      </c>
      <c r="F380" s="19">
        <v>10</v>
      </c>
      <c r="G380" s="19">
        <v>66.9588</v>
      </c>
      <c r="H380" s="19">
        <v>7.19</v>
      </c>
      <c r="I380" s="19">
        <f t="shared" ref="I380:I382" si="31">F380+G380+H380</f>
        <v>84.1488</v>
      </c>
      <c r="J380" s="16">
        <v>9</v>
      </c>
      <c r="K380" s="23">
        <v>30</v>
      </c>
      <c r="L380" s="24">
        <f t="shared" ref="L380:L382" si="32">J380/K380</f>
        <v>0.3</v>
      </c>
      <c r="M380" s="16">
        <v>18</v>
      </c>
      <c r="N380" s="16">
        <v>59</v>
      </c>
      <c r="O380" s="21">
        <f t="shared" si="26"/>
        <v>0.305084745762712</v>
      </c>
      <c r="P380" s="16"/>
    </row>
    <row r="381" s="1" customFormat="1" ht="21.35" customHeight="1" spans="1:16">
      <c r="A381" s="8">
        <v>378</v>
      </c>
      <c r="B381" s="18">
        <v>2019011646</v>
      </c>
      <c r="C381" s="18" t="s">
        <v>507</v>
      </c>
      <c r="D381" s="16">
        <v>2019</v>
      </c>
      <c r="E381" s="16" t="s">
        <v>490</v>
      </c>
      <c r="F381" s="19">
        <v>7.8</v>
      </c>
      <c r="G381" s="19">
        <v>68.5868</v>
      </c>
      <c r="H381" s="19">
        <v>7.54</v>
      </c>
      <c r="I381" s="19">
        <f t="shared" si="31"/>
        <v>83.9268</v>
      </c>
      <c r="J381" s="16">
        <v>10</v>
      </c>
      <c r="K381" s="23">
        <v>30</v>
      </c>
      <c r="L381" s="24">
        <f t="shared" si="32"/>
        <v>0.333333333333333</v>
      </c>
      <c r="M381" s="16">
        <v>19</v>
      </c>
      <c r="N381" s="16">
        <v>59</v>
      </c>
      <c r="O381" s="21">
        <f t="shared" si="26"/>
        <v>0.322033898305085</v>
      </c>
      <c r="P381" s="16"/>
    </row>
    <row r="382" s="1" customFormat="1" ht="21.35" customHeight="1" spans="1:16">
      <c r="A382" s="8">
        <v>379</v>
      </c>
      <c r="B382" s="18">
        <v>2019011739</v>
      </c>
      <c r="C382" s="18" t="s">
        <v>508</v>
      </c>
      <c r="D382" s="16">
        <v>2019</v>
      </c>
      <c r="E382" s="16" t="s">
        <v>490</v>
      </c>
      <c r="F382" s="19">
        <v>8.5</v>
      </c>
      <c r="G382" s="19">
        <v>67.6696</v>
      </c>
      <c r="H382" s="19">
        <v>7.46</v>
      </c>
      <c r="I382" s="19">
        <f t="shared" si="31"/>
        <v>83.6296</v>
      </c>
      <c r="J382" s="16">
        <v>11</v>
      </c>
      <c r="K382" s="23">
        <v>30</v>
      </c>
      <c r="L382" s="24">
        <f t="shared" si="32"/>
        <v>0.366666666666667</v>
      </c>
      <c r="M382" s="16">
        <v>20</v>
      </c>
      <c r="N382" s="16">
        <v>59</v>
      </c>
      <c r="O382" s="21">
        <f t="shared" si="26"/>
        <v>0.338983050847458</v>
      </c>
      <c r="P382" s="16"/>
    </row>
    <row r="383" s="1" customFormat="1" ht="21.35" customHeight="1" spans="1:16">
      <c r="A383" s="8">
        <v>380</v>
      </c>
      <c r="B383" s="18">
        <v>2019011651</v>
      </c>
      <c r="C383" s="18" t="s">
        <v>509</v>
      </c>
      <c r="D383" s="16">
        <v>2019</v>
      </c>
      <c r="E383" s="16" t="s">
        <v>488</v>
      </c>
      <c r="F383" s="19">
        <v>8.24</v>
      </c>
      <c r="G383" s="19">
        <v>68.8712</v>
      </c>
      <c r="H383" s="19">
        <v>6.378</v>
      </c>
      <c r="I383" s="19">
        <v>83.49</v>
      </c>
      <c r="J383" s="16">
        <v>10</v>
      </c>
      <c r="K383" s="23">
        <v>29</v>
      </c>
      <c r="L383" s="24">
        <v>0.344827586206897</v>
      </c>
      <c r="M383" s="16">
        <v>21</v>
      </c>
      <c r="N383" s="16">
        <v>59</v>
      </c>
      <c r="O383" s="21">
        <f t="shared" si="26"/>
        <v>0.355932203389831</v>
      </c>
      <c r="P383" s="16"/>
    </row>
    <row r="384" s="1" customFormat="1" ht="21.35" customHeight="1" spans="1:16">
      <c r="A384" s="8">
        <v>381</v>
      </c>
      <c r="B384" s="18">
        <v>2019011661</v>
      </c>
      <c r="C384" s="18" t="s">
        <v>510</v>
      </c>
      <c r="D384" s="16">
        <v>2019</v>
      </c>
      <c r="E384" s="16" t="s">
        <v>490</v>
      </c>
      <c r="F384" s="19">
        <v>9.5</v>
      </c>
      <c r="G384" s="19">
        <v>68.3176</v>
      </c>
      <c r="H384" s="19">
        <v>5.26</v>
      </c>
      <c r="I384" s="19">
        <f t="shared" ref="I384:I387" si="33">F384+G384+H384</f>
        <v>83.0776</v>
      </c>
      <c r="J384" s="16">
        <v>12</v>
      </c>
      <c r="K384" s="23">
        <v>30</v>
      </c>
      <c r="L384" s="24">
        <f t="shared" ref="L384:L387" si="34">J384/K384</f>
        <v>0.4</v>
      </c>
      <c r="M384" s="16">
        <v>22</v>
      </c>
      <c r="N384" s="16">
        <v>59</v>
      </c>
      <c r="O384" s="21">
        <f t="shared" si="26"/>
        <v>0.372881355932203</v>
      </c>
      <c r="P384" s="16"/>
    </row>
    <row r="385" s="1" customFormat="1" ht="21.35" customHeight="1" spans="1:16">
      <c r="A385" s="8">
        <v>382</v>
      </c>
      <c r="B385" s="18">
        <v>2019011644</v>
      </c>
      <c r="C385" s="18" t="s">
        <v>511</v>
      </c>
      <c r="D385" s="16">
        <v>2019</v>
      </c>
      <c r="E385" s="16" t="s">
        <v>490</v>
      </c>
      <c r="F385" s="19">
        <v>8.54</v>
      </c>
      <c r="G385" s="19">
        <v>66.8256</v>
      </c>
      <c r="H385" s="19">
        <v>7.45</v>
      </c>
      <c r="I385" s="19">
        <f t="shared" si="33"/>
        <v>82.8156</v>
      </c>
      <c r="J385" s="16">
        <v>13</v>
      </c>
      <c r="K385" s="23">
        <v>30</v>
      </c>
      <c r="L385" s="24">
        <f t="shared" si="34"/>
        <v>0.433333333333333</v>
      </c>
      <c r="M385" s="16">
        <v>23</v>
      </c>
      <c r="N385" s="16">
        <v>59</v>
      </c>
      <c r="O385" s="21">
        <f t="shared" si="26"/>
        <v>0.389830508474576</v>
      </c>
      <c r="P385" s="16"/>
    </row>
    <row r="386" s="1" customFormat="1" ht="21.35" customHeight="1" spans="1:16">
      <c r="A386" s="8">
        <v>383</v>
      </c>
      <c r="B386" s="18">
        <v>2019011728</v>
      </c>
      <c r="C386" s="18" t="s">
        <v>512</v>
      </c>
      <c r="D386" s="16">
        <v>2019</v>
      </c>
      <c r="E386" s="16" t="s">
        <v>488</v>
      </c>
      <c r="F386" s="19">
        <v>7</v>
      </c>
      <c r="G386" s="19">
        <v>69.314</v>
      </c>
      <c r="H386" s="19">
        <v>6.44</v>
      </c>
      <c r="I386" s="19">
        <v>82.754</v>
      </c>
      <c r="J386" s="16">
        <v>11</v>
      </c>
      <c r="K386" s="23">
        <v>29</v>
      </c>
      <c r="L386" s="24">
        <v>0.379310344827586</v>
      </c>
      <c r="M386" s="16">
        <v>24</v>
      </c>
      <c r="N386" s="16">
        <v>59</v>
      </c>
      <c r="O386" s="21">
        <f t="shared" si="26"/>
        <v>0.406779661016949</v>
      </c>
      <c r="P386" s="16"/>
    </row>
    <row r="387" s="1" customFormat="1" ht="21.35" customHeight="1" spans="1:16">
      <c r="A387" s="8">
        <v>384</v>
      </c>
      <c r="B387" s="18">
        <v>2019011690</v>
      </c>
      <c r="C387" s="18" t="s">
        <v>513</v>
      </c>
      <c r="D387" s="16">
        <v>2019</v>
      </c>
      <c r="E387" s="16" t="s">
        <v>490</v>
      </c>
      <c r="F387" s="19">
        <v>10</v>
      </c>
      <c r="G387" s="19">
        <v>65.3904</v>
      </c>
      <c r="H387" s="19">
        <v>7.1</v>
      </c>
      <c r="I387" s="19">
        <f t="shared" si="33"/>
        <v>82.4904</v>
      </c>
      <c r="J387" s="16">
        <v>14</v>
      </c>
      <c r="K387" s="23">
        <v>30</v>
      </c>
      <c r="L387" s="24">
        <f t="shared" si="34"/>
        <v>0.466666666666667</v>
      </c>
      <c r="M387" s="16">
        <v>25</v>
      </c>
      <c r="N387" s="16">
        <v>59</v>
      </c>
      <c r="O387" s="21">
        <f t="shared" si="26"/>
        <v>0.423728813559322</v>
      </c>
      <c r="P387" s="16"/>
    </row>
    <row r="388" s="1" customFormat="1" ht="21.35" customHeight="1" spans="1:16">
      <c r="A388" s="8">
        <v>385</v>
      </c>
      <c r="B388" s="18">
        <v>2019011704</v>
      </c>
      <c r="C388" s="18" t="s">
        <v>514</v>
      </c>
      <c r="D388" s="16">
        <v>2019</v>
      </c>
      <c r="E388" s="16" t="s">
        <v>488</v>
      </c>
      <c r="F388" s="19">
        <v>8.75</v>
      </c>
      <c r="G388" s="19">
        <v>66.1884</v>
      </c>
      <c r="H388" s="19">
        <v>7.3985</v>
      </c>
      <c r="I388" s="19">
        <v>82.3369</v>
      </c>
      <c r="J388" s="16">
        <v>12</v>
      </c>
      <c r="K388" s="23">
        <v>29</v>
      </c>
      <c r="L388" s="24">
        <v>0.413793103448276</v>
      </c>
      <c r="M388" s="16">
        <v>26</v>
      </c>
      <c r="N388" s="16">
        <v>59</v>
      </c>
      <c r="O388" s="21">
        <f t="shared" si="26"/>
        <v>0.440677966101695</v>
      </c>
      <c r="P388" s="16"/>
    </row>
    <row r="389" s="1" customFormat="1" ht="21.35" customHeight="1" spans="1:16">
      <c r="A389" s="8">
        <v>386</v>
      </c>
      <c r="B389" s="18">
        <v>2019011733</v>
      </c>
      <c r="C389" s="18" t="s">
        <v>515</v>
      </c>
      <c r="D389" s="16">
        <v>2019</v>
      </c>
      <c r="E389" s="16" t="s">
        <v>490</v>
      </c>
      <c r="F389" s="19">
        <v>8.8</v>
      </c>
      <c r="G389" s="19">
        <v>65.9792</v>
      </c>
      <c r="H389" s="19">
        <v>7.41</v>
      </c>
      <c r="I389" s="19">
        <f t="shared" ref="I389:I393" si="35">F389+G389+H389</f>
        <v>82.1892</v>
      </c>
      <c r="J389" s="16">
        <v>15</v>
      </c>
      <c r="K389" s="23">
        <v>30</v>
      </c>
      <c r="L389" s="24">
        <f t="shared" ref="L389:L393" si="36">J389/K389</f>
        <v>0.5</v>
      </c>
      <c r="M389" s="16">
        <v>27</v>
      </c>
      <c r="N389" s="16">
        <v>59</v>
      </c>
      <c r="O389" s="21">
        <f t="shared" si="26"/>
        <v>0.457627118644068</v>
      </c>
      <c r="P389" s="16"/>
    </row>
    <row r="390" s="1" customFormat="1" ht="21.35" customHeight="1" spans="1:16">
      <c r="A390" s="8">
        <v>387</v>
      </c>
      <c r="B390" s="18">
        <v>2019011713</v>
      </c>
      <c r="C390" s="18" t="s">
        <v>516</v>
      </c>
      <c r="D390" s="16">
        <v>2019</v>
      </c>
      <c r="E390" s="16" t="s">
        <v>488</v>
      </c>
      <c r="F390" s="19">
        <v>8.55</v>
      </c>
      <c r="G390" s="19">
        <v>65.4444</v>
      </c>
      <c r="H390" s="19">
        <v>8</v>
      </c>
      <c r="I390" s="19">
        <v>81.9944</v>
      </c>
      <c r="J390" s="16">
        <v>13</v>
      </c>
      <c r="K390" s="23">
        <v>29</v>
      </c>
      <c r="L390" s="24">
        <v>0.448275862068966</v>
      </c>
      <c r="M390" s="16">
        <v>28</v>
      </c>
      <c r="N390" s="16">
        <v>59</v>
      </c>
      <c r="O390" s="21">
        <f t="shared" si="26"/>
        <v>0.474576271186441</v>
      </c>
      <c r="P390" s="16"/>
    </row>
    <row r="391" s="1" customFormat="1" ht="21.35" customHeight="1" spans="1:16">
      <c r="A391" s="8">
        <v>388</v>
      </c>
      <c r="B391" s="18">
        <v>2019011664</v>
      </c>
      <c r="C391" s="18" t="s">
        <v>517</v>
      </c>
      <c r="D391" s="16">
        <v>2019</v>
      </c>
      <c r="E391" s="16" t="s">
        <v>488</v>
      </c>
      <c r="F391" s="19">
        <v>7.42</v>
      </c>
      <c r="G391" s="19">
        <v>68.1792</v>
      </c>
      <c r="H391" s="19">
        <v>6.28</v>
      </c>
      <c r="I391" s="19">
        <v>81.8792</v>
      </c>
      <c r="J391" s="16">
        <v>14</v>
      </c>
      <c r="K391" s="23">
        <v>29</v>
      </c>
      <c r="L391" s="24">
        <v>0.482758620689655</v>
      </c>
      <c r="M391" s="16">
        <v>29</v>
      </c>
      <c r="N391" s="16">
        <v>59</v>
      </c>
      <c r="O391" s="21">
        <f t="shared" si="26"/>
        <v>0.491525423728814</v>
      </c>
      <c r="P391" s="16"/>
    </row>
    <row r="392" s="1" customFormat="1" ht="21.35" customHeight="1" spans="1:16">
      <c r="A392" s="8">
        <v>389</v>
      </c>
      <c r="B392" s="18">
        <v>2019011672</v>
      </c>
      <c r="C392" s="18" t="s">
        <v>518</v>
      </c>
      <c r="D392" s="16">
        <v>2019</v>
      </c>
      <c r="E392" s="16" t="s">
        <v>490</v>
      </c>
      <c r="F392" s="19">
        <v>9.7</v>
      </c>
      <c r="G392" s="19">
        <v>64.5236</v>
      </c>
      <c r="H392" s="19">
        <v>7.58</v>
      </c>
      <c r="I392" s="19">
        <f t="shared" si="35"/>
        <v>81.8036</v>
      </c>
      <c r="J392" s="16">
        <v>16</v>
      </c>
      <c r="K392" s="23">
        <v>30</v>
      </c>
      <c r="L392" s="24">
        <f t="shared" si="36"/>
        <v>0.533333333333333</v>
      </c>
      <c r="M392" s="16">
        <v>30</v>
      </c>
      <c r="N392" s="16">
        <v>59</v>
      </c>
      <c r="O392" s="21">
        <f t="shared" si="26"/>
        <v>0.508474576271186</v>
      </c>
      <c r="P392" s="16"/>
    </row>
    <row r="393" s="1" customFormat="1" ht="21.35" customHeight="1" spans="1:16">
      <c r="A393" s="8">
        <v>390</v>
      </c>
      <c r="B393" s="18">
        <v>2019011708</v>
      </c>
      <c r="C393" s="18" t="s">
        <v>519</v>
      </c>
      <c r="D393" s="16">
        <v>2019</v>
      </c>
      <c r="E393" s="16" t="s">
        <v>490</v>
      </c>
      <c r="F393" s="19">
        <v>7.7</v>
      </c>
      <c r="G393" s="19">
        <v>69.2296</v>
      </c>
      <c r="H393" s="19">
        <v>4.84</v>
      </c>
      <c r="I393" s="19">
        <f t="shared" si="35"/>
        <v>81.7696</v>
      </c>
      <c r="J393" s="16">
        <v>17</v>
      </c>
      <c r="K393" s="23">
        <v>30</v>
      </c>
      <c r="L393" s="24">
        <f t="shared" si="36"/>
        <v>0.566666666666667</v>
      </c>
      <c r="M393" s="16">
        <v>31</v>
      </c>
      <c r="N393" s="16">
        <v>59</v>
      </c>
      <c r="O393" s="21">
        <f t="shared" si="26"/>
        <v>0.525423728813559</v>
      </c>
      <c r="P393" s="16"/>
    </row>
    <row r="394" s="1" customFormat="1" ht="21.35" customHeight="1" spans="1:16">
      <c r="A394" s="8">
        <v>391</v>
      </c>
      <c r="B394" s="18">
        <v>2019011727</v>
      </c>
      <c r="C394" s="18" t="s">
        <v>520</v>
      </c>
      <c r="D394" s="16">
        <v>2019</v>
      </c>
      <c r="E394" s="16" t="s">
        <v>488</v>
      </c>
      <c r="F394" s="19">
        <v>7.3</v>
      </c>
      <c r="G394" s="19">
        <v>66.7292</v>
      </c>
      <c r="H394" s="19">
        <v>7.67</v>
      </c>
      <c r="I394" s="19">
        <v>81.6992</v>
      </c>
      <c r="J394" s="16">
        <v>15</v>
      </c>
      <c r="K394" s="23">
        <v>29</v>
      </c>
      <c r="L394" s="24">
        <v>0.517241379310345</v>
      </c>
      <c r="M394" s="16">
        <v>32</v>
      </c>
      <c r="N394" s="16">
        <v>59</v>
      </c>
      <c r="O394" s="21">
        <f t="shared" si="26"/>
        <v>0.542372881355932</v>
      </c>
      <c r="P394" s="16"/>
    </row>
    <row r="395" s="1" customFormat="1" ht="21.35" customHeight="1" spans="1:16">
      <c r="A395" s="8">
        <v>392</v>
      </c>
      <c r="B395" s="18">
        <v>2019011703</v>
      </c>
      <c r="C395" s="18" t="s">
        <v>521</v>
      </c>
      <c r="D395" s="16">
        <v>2019</v>
      </c>
      <c r="E395" s="16" t="s">
        <v>488</v>
      </c>
      <c r="F395" s="19">
        <v>8</v>
      </c>
      <c r="G395" s="19">
        <v>65.68</v>
      </c>
      <c r="H395" s="19">
        <v>8</v>
      </c>
      <c r="I395" s="19">
        <v>81.68</v>
      </c>
      <c r="J395" s="16">
        <v>16</v>
      </c>
      <c r="K395" s="23">
        <v>29</v>
      </c>
      <c r="L395" s="24">
        <v>0.551724137931034</v>
      </c>
      <c r="M395" s="16">
        <v>33</v>
      </c>
      <c r="N395" s="16">
        <v>59</v>
      </c>
      <c r="O395" s="21">
        <f t="shared" si="26"/>
        <v>0.559322033898305</v>
      </c>
      <c r="P395" s="16"/>
    </row>
    <row r="396" s="1" customFormat="1" ht="21.35" customHeight="1" spans="1:16">
      <c r="A396" s="8">
        <v>393</v>
      </c>
      <c r="B396" s="18">
        <v>2019011687</v>
      </c>
      <c r="C396" s="18" t="s">
        <v>522</v>
      </c>
      <c r="D396" s="16">
        <v>2019</v>
      </c>
      <c r="E396" s="16" t="s">
        <v>490</v>
      </c>
      <c r="F396" s="19">
        <v>10</v>
      </c>
      <c r="G396" s="19">
        <v>64.2408</v>
      </c>
      <c r="H396" s="19">
        <v>7.41</v>
      </c>
      <c r="I396" s="19">
        <f t="shared" ref="I396:I399" si="37">F396+G396+H396</f>
        <v>81.6508</v>
      </c>
      <c r="J396" s="16">
        <v>18</v>
      </c>
      <c r="K396" s="23">
        <v>30</v>
      </c>
      <c r="L396" s="24">
        <f t="shared" ref="L396:L399" si="38">J396/K396</f>
        <v>0.6</v>
      </c>
      <c r="M396" s="16">
        <v>34</v>
      </c>
      <c r="N396" s="16">
        <v>59</v>
      </c>
      <c r="O396" s="21">
        <f t="shared" si="26"/>
        <v>0.576271186440678</v>
      </c>
      <c r="P396" s="16"/>
    </row>
    <row r="397" s="1" customFormat="1" ht="21.35" customHeight="1" spans="1:16">
      <c r="A397" s="8">
        <v>394</v>
      </c>
      <c r="B397" s="18">
        <v>2019011688</v>
      </c>
      <c r="C397" s="18" t="s">
        <v>523</v>
      </c>
      <c r="D397" s="16">
        <v>2019</v>
      </c>
      <c r="E397" s="16" t="s">
        <v>488</v>
      </c>
      <c r="F397" s="19">
        <v>10</v>
      </c>
      <c r="G397" s="19">
        <v>63.5968</v>
      </c>
      <c r="H397" s="19">
        <v>8</v>
      </c>
      <c r="I397" s="19">
        <v>81.5968</v>
      </c>
      <c r="J397" s="16">
        <v>17</v>
      </c>
      <c r="K397" s="23">
        <v>29</v>
      </c>
      <c r="L397" s="24">
        <v>0.586206896551724</v>
      </c>
      <c r="M397" s="16">
        <v>35</v>
      </c>
      <c r="N397" s="16">
        <v>59</v>
      </c>
      <c r="O397" s="21">
        <f t="shared" si="26"/>
        <v>0.593220338983051</v>
      </c>
      <c r="P397" s="16"/>
    </row>
    <row r="398" s="1" customFormat="1" ht="21.35" customHeight="1" spans="1:16">
      <c r="A398" s="8">
        <v>395</v>
      </c>
      <c r="B398" s="18">
        <v>2019011694</v>
      </c>
      <c r="C398" s="18" t="s">
        <v>524</v>
      </c>
      <c r="D398" s="16">
        <v>2019</v>
      </c>
      <c r="E398" s="16" t="s">
        <v>490</v>
      </c>
      <c r="F398" s="19">
        <v>10</v>
      </c>
      <c r="G398" s="19">
        <v>65.3712</v>
      </c>
      <c r="H398" s="19">
        <v>5.8</v>
      </c>
      <c r="I398" s="19">
        <f t="shared" si="37"/>
        <v>81.1712</v>
      </c>
      <c r="J398" s="16">
        <v>19</v>
      </c>
      <c r="K398" s="23">
        <v>30</v>
      </c>
      <c r="L398" s="24">
        <f t="shared" si="38"/>
        <v>0.633333333333333</v>
      </c>
      <c r="M398" s="16">
        <v>36</v>
      </c>
      <c r="N398" s="16">
        <v>59</v>
      </c>
      <c r="O398" s="21">
        <f t="shared" si="26"/>
        <v>0.610169491525424</v>
      </c>
      <c r="P398" s="16"/>
    </row>
    <row r="399" s="1" customFormat="1" ht="21.35" customHeight="1" spans="1:16">
      <c r="A399" s="8">
        <v>396</v>
      </c>
      <c r="B399" s="18">
        <v>2019011668</v>
      </c>
      <c r="C399" s="18" t="s">
        <v>525</v>
      </c>
      <c r="D399" s="16">
        <v>2019</v>
      </c>
      <c r="E399" s="16" t="s">
        <v>490</v>
      </c>
      <c r="F399" s="19">
        <v>9.3</v>
      </c>
      <c r="G399" s="19">
        <v>65.0744</v>
      </c>
      <c r="H399" s="19">
        <v>6.57</v>
      </c>
      <c r="I399" s="19">
        <f t="shared" si="37"/>
        <v>80.9444</v>
      </c>
      <c r="J399" s="16">
        <v>20</v>
      </c>
      <c r="K399" s="23">
        <v>30</v>
      </c>
      <c r="L399" s="24">
        <f t="shared" si="38"/>
        <v>0.666666666666667</v>
      </c>
      <c r="M399" s="16">
        <v>37</v>
      </c>
      <c r="N399" s="16">
        <v>59</v>
      </c>
      <c r="O399" s="21">
        <f t="shared" si="26"/>
        <v>0.627118644067797</v>
      </c>
      <c r="P399" s="16"/>
    </row>
    <row r="400" s="1" customFormat="1" ht="21.35" customHeight="1" spans="1:16">
      <c r="A400" s="8">
        <v>397</v>
      </c>
      <c r="B400" s="18">
        <v>2019011767</v>
      </c>
      <c r="C400" s="18" t="s">
        <v>526</v>
      </c>
      <c r="D400" s="16">
        <v>2019</v>
      </c>
      <c r="E400" s="16" t="s">
        <v>488</v>
      </c>
      <c r="F400" s="19">
        <v>7.4</v>
      </c>
      <c r="G400" s="19">
        <v>67.99</v>
      </c>
      <c r="H400" s="19">
        <v>4.863</v>
      </c>
      <c r="I400" s="19">
        <v>80.253</v>
      </c>
      <c r="J400" s="16">
        <v>18</v>
      </c>
      <c r="K400" s="23">
        <v>29</v>
      </c>
      <c r="L400" s="24">
        <v>0.620689655172414</v>
      </c>
      <c r="M400" s="16">
        <v>38</v>
      </c>
      <c r="N400" s="16">
        <v>59</v>
      </c>
      <c r="O400" s="21">
        <f t="shared" si="26"/>
        <v>0.644067796610169</v>
      </c>
      <c r="P400" s="16"/>
    </row>
    <row r="401" s="1" customFormat="1" ht="21.35" customHeight="1" spans="1:16">
      <c r="A401" s="8">
        <v>398</v>
      </c>
      <c r="B401" s="18">
        <v>2019011710</v>
      </c>
      <c r="C401" s="18" t="s">
        <v>527</v>
      </c>
      <c r="D401" s="16">
        <v>2019</v>
      </c>
      <c r="E401" s="16" t="s">
        <v>490</v>
      </c>
      <c r="F401" s="19">
        <v>7.7</v>
      </c>
      <c r="G401" s="19">
        <v>66.1304</v>
      </c>
      <c r="H401" s="19">
        <v>6.3</v>
      </c>
      <c r="I401" s="19">
        <f t="shared" ref="I401:I408" si="39">F401+G401+H401</f>
        <v>80.1304</v>
      </c>
      <c r="J401" s="16">
        <v>21</v>
      </c>
      <c r="K401" s="23">
        <v>30</v>
      </c>
      <c r="L401" s="24">
        <f t="shared" ref="L401:L408" si="40">J401/K401</f>
        <v>0.7</v>
      </c>
      <c r="M401" s="16">
        <v>39</v>
      </c>
      <c r="N401" s="16">
        <v>59</v>
      </c>
      <c r="O401" s="21">
        <f t="shared" si="26"/>
        <v>0.661016949152542</v>
      </c>
      <c r="P401" s="16"/>
    </row>
    <row r="402" s="1" customFormat="1" ht="21.35" customHeight="1" spans="1:16">
      <c r="A402" s="8">
        <v>399</v>
      </c>
      <c r="B402" s="18">
        <v>2019011752</v>
      </c>
      <c r="C402" s="18" t="s">
        <v>528</v>
      </c>
      <c r="D402" s="16">
        <v>2019</v>
      </c>
      <c r="E402" s="16" t="s">
        <v>488</v>
      </c>
      <c r="F402" s="19">
        <v>6.5</v>
      </c>
      <c r="G402" s="19">
        <v>68.7464</v>
      </c>
      <c r="H402" s="19">
        <v>4.68</v>
      </c>
      <c r="I402" s="19">
        <v>79.9264</v>
      </c>
      <c r="J402" s="16">
        <v>19</v>
      </c>
      <c r="K402" s="23">
        <v>29</v>
      </c>
      <c r="L402" s="24">
        <v>0.655172413793103</v>
      </c>
      <c r="M402" s="16">
        <v>40</v>
      </c>
      <c r="N402" s="16">
        <v>59</v>
      </c>
      <c r="O402" s="21">
        <f t="shared" si="26"/>
        <v>0.677966101694915</v>
      </c>
      <c r="P402" s="16"/>
    </row>
    <row r="403" s="1" customFormat="1" ht="21.35" customHeight="1" spans="1:16">
      <c r="A403" s="8">
        <v>400</v>
      </c>
      <c r="B403" s="18">
        <v>2019011702</v>
      </c>
      <c r="C403" s="18" t="s">
        <v>529</v>
      </c>
      <c r="D403" s="16">
        <v>2019</v>
      </c>
      <c r="E403" s="16" t="s">
        <v>488</v>
      </c>
      <c r="F403" s="19">
        <v>7</v>
      </c>
      <c r="G403" s="19">
        <v>68.3584</v>
      </c>
      <c r="H403" s="19">
        <v>4.245</v>
      </c>
      <c r="I403" s="19">
        <v>79.6034</v>
      </c>
      <c r="J403" s="16">
        <v>20</v>
      </c>
      <c r="K403" s="23">
        <v>29</v>
      </c>
      <c r="L403" s="24">
        <v>0.689655172413793</v>
      </c>
      <c r="M403" s="16">
        <v>41</v>
      </c>
      <c r="N403" s="16">
        <v>59</v>
      </c>
      <c r="O403" s="21">
        <f t="shared" si="26"/>
        <v>0.694915254237288</v>
      </c>
      <c r="P403" s="16"/>
    </row>
    <row r="404" s="1" customFormat="1" ht="21.35" customHeight="1" spans="1:16">
      <c r="A404" s="8">
        <v>401</v>
      </c>
      <c r="B404" s="18">
        <v>2019011729</v>
      </c>
      <c r="C404" s="18" t="s">
        <v>530</v>
      </c>
      <c r="D404" s="16">
        <v>2019</v>
      </c>
      <c r="E404" s="16" t="s">
        <v>490</v>
      </c>
      <c r="F404" s="19">
        <v>7.4</v>
      </c>
      <c r="G404" s="19">
        <v>65.9204</v>
      </c>
      <c r="H404" s="19">
        <v>6.26</v>
      </c>
      <c r="I404" s="19">
        <f t="shared" si="39"/>
        <v>79.5804</v>
      </c>
      <c r="J404" s="16">
        <v>22</v>
      </c>
      <c r="K404" s="23">
        <v>30</v>
      </c>
      <c r="L404" s="24">
        <f t="shared" si="40"/>
        <v>0.733333333333333</v>
      </c>
      <c r="M404" s="16">
        <v>42</v>
      </c>
      <c r="N404" s="16">
        <v>59</v>
      </c>
      <c r="O404" s="21">
        <f t="shared" si="26"/>
        <v>0.711864406779661</v>
      </c>
      <c r="P404" s="16"/>
    </row>
    <row r="405" s="1" customFormat="1" ht="21.35" customHeight="1" spans="1:16">
      <c r="A405" s="8">
        <v>402</v>
      </c>
      <c r="B405" s="18">
        <v>2019011678</v>
      </c>
      <c r="C405" s="18" t="s">
        <v>531</v>
      </c>
      <c r="D405" s="16">
        <v>2019</v>
      </c>
      <c r="E405" s="16" t="s">
        <v>490</v>
      </c>
      <c r="F405" s="19">
        <v>9</v>
      </c>
      <c r="G405" s="19">
        <v>66.2652</v>
      </c>
      <c r="H405" s="19">
        <v>4.1</v>
      </c>
      <c r="I405" s="19">
        <f t="shared" si="39"/>
        <v>79.3652</v>
      </c>
      <c r="J405" s="16">
        <v>23</v>
      </c>
      <c r="K405" s="23">
        <v>30</v>
      </c>
      <c r="L405" s="24">
        <f t="shared" si="40"/>
        <v>0.766666666666667</v>
      </c>
      <c r="M405" s="16">
        <v>43</v>
      </c>
      <c r="N405" s="16">
        <v>59</v>
      </c>
      <c r="O405" s="21">
        <f t="shared" si="26"/>
        <v>0.728813559322034</v>
      </c>
      <c r="P405" s="16"/>
    </row>
    <row r="406" s="1" customFormat="1" ht="21.35" customHeight="1" spans="1:16">
      <c r="A406" s="8">
        <v>403</v>
      </c>
      <c r="B406" s="18">
        <v>2019011731</v>
      </c>
      <c r="C406" s="18" t="s">
        <v>532</v>
      </c>
      <c r="D406" s="16">
        <v>2019</v>
      </c>
      <c r="E406" s="16" t="s">
        <v>490</v>
      </c>
      <c r="F406" s="19">
        <v>7.4</v>
      </c>
      <c r="G406" s="19">
        <v>64.7096</v>
      </c>
      <c r="H406" s="19">
        <v>7.06</v>
      </c>
      <c r="I406" s="19">
        <f t="shared" si="39"/>
        <v>79.1696</v>
      </c>
      <c r="J406" s="16">
        <v>24</v>
      </c>
      <c r="K406" s="23">
        <v>30</v>
      </c>
      <c r="L406" s="24">
        <f t="shared" si="40"/>
        <v>0.8</v>
      </c>
      <c r="M406" s="16">
        <v>44</v>
      </c>
      <c r="N406" s="16">
        <v>59</v>
      </c>
      <c r="O406" s="21">
        <f t="shared" si="26"/>
        <v>0.745762711864407</v>
      </c>
      <c r="P406" s="16"/>
    </row>
    <row r="407" s="1" customFormat="1" ht="21.35" customHeight="1" spans="1:16">
      <c r="A407" s="8">
        <v>404</v>
      </c>
      <c r="B407" s="18">
        <v>2019011724</v>
      </c>
      <c r="C407" s="18" t="s">
        <v>533</v>
      </c>
      <c r="D407" s="16">
        <v>2019</v>
      </c>
      <c r="E407" s="16" t="s">
        <v>490</v>
      </c>
      <c r="F407" s="19">
        <v>7.4</v>
      </c>
      <c r="G407" s="19">
        <v>64.76</v>
      </c>
      <c r="H407" s="19">
        <v>6.5</v>
      </c>
      <c r="I407" s="19">
        <f t="shared" si="39"/>
        <v>78.66</v>
      </c>
      <c r="J407" s="16">
        <v>25</v>
      </c>
      <c r="K407" s="23">
        <v>30</v>
      </c>
      <c r="L407" s="24">
        <f t="shared" si="40"/>
        <v>0.833333333333333</v>
      </c>
      <c r="M407" s="16">
        <v>45</v>
      </c>
      <c r="N407" s="16">
        <v>59</v>
      </c>
      <c r="O407" s="21">
        <f t="shared" si="26"/>
        <v>0.76271186440678</v>
      </c>
      <c r="P407" s="16"/>
    </row>
    <row r="408" s="1" customFormat="1" ht="21.35" customHeight="1" spans="1:16">
      <c r="A408" s="8">
        <v>405</v>
      </c>
      <c r="B408" s="18">
        <v>2019011684</v>
      </c>
      <c r="C408" s="18" t="s">
        <v>534</v>
      </c>
      <c r="D408" s="16">
        <v>2019</v>
      </c>
      <c r="E408" s="16" t="s">
        <v>490</v>
      </c>
      <c r="F408" s="19">
        <v>10</v>
      </c>
      <c r="G408" s="19">
        <v>62.4392</v>
      </c>
      <c r="H408" s="19">
        <v>5.87</v>
      </c>
      <c r="I408" s="19">
        <f t="shared" si="39"/>
        <v>78.3092</v>
      </c>
      <c r="J408" s="16">
        <v>26</v>
      </c>
      <c r="K408" s="23">
        <v>30</v>
      </c>
      <c r="L408" s="24">
        <f t="shared" si="40"/>
        <v>0.866666666666667</v>
      </c>
      <c r="M408" s="16">
        <v>46</v>
      </c>
      <c r="N408" s="16">
        <v>59</v>
      </c>
      <c r="O408" s="21">
        <f t="shared" si="26"/>
        <v>0.779661016949153</v>
      </c>
      <c r="P408" s="16"/>
    </row>
    <row r="409" s="1" customFormat="1" ht="21.35" customHeight="1" spans="1:16">
      <c r="A409" s="8">
        <v>406</v>
      </c>
      <c r="B409" s="18">
        <v>2019011749</v>
      </c>
      <c r="C409" s="18" t="s">
        <v>535</v>
      </c>
      <c r="D409" s="16">
        <v>2019</v>
      </c>
      <c r="E409" s="16" t="s">
        <v>488</v>
      </c>
      <c r="F409" s="19">
        <v>7.6</v>
      </c>
      <c r="G409" s="19">
        <v>64.2364</v>
      </c>
      <c r="H409" s="19">
        <v>6.011</v>
      </c>
      <c r="I409" s="19">
        <v>77.8474</v>
      </c>
      <c r="J409" s="16">
        <v>21</v>
      </c>
      <c r="K409" s="23">
        <v>29</v>
      </c>
      <c r="L409" s="24">
        <v>0.724137931034483</v>
      </c>
      <c r="M409" s="16">
        <v>47</v>
      </c>
      <c r="N409" s="16">
        <v>59</v>
      </c>
      <c r="O409" s="21">
        <f t="shared" si="26"/>
        <v>0.796610169491525</v>
      </c>
      <c r="P409" s="16"/>
    </row>
    <row r="410" s="1" customFormat="1" ht="21.35" customHeight="1" spans="1:16">
      <c r="A410" s="8">
        <v>407</v>
      </c>
      <c r="B410" s="18">
        <v>2019011751</v>
      </c>
      <c r="C410" s="18" t="s">
        <v>536</v>
      </c>
      <c r="D410" s="16">
        <v>2019</v>
      </c>
      <c r="E410" s="16" t="s">
        <v>490</v>
      </c>
      <c r="F410" s="19">
        <v>9.1</v>
      </c>
      <c r="G410" s="19">
        <v>59.7352</v>
      </c>
      <c r="H410" s="19">
        <v>6.9</v>
      </c>
      <c r="I410" s="19">
        <f t="shared" ref="I410:I414" si="41">F410+G410+H410</f>
        <v>75.7352</v>
      </c>
      <c r="J410" s="16">
        <v>27</v>
      </c>
      <c r="K410" s="23">
        <v>30</v>
      </c>
      <c r="L410" s="24">
        <f t="shared" ref="L410:L414" si="42">J410/K410</f>
        <v>0.9</v>
      </c>
      <c r="M410" s="16">
        <v>48</v>
      </c>
      <c r="N410" s="16">
        <v>59</v>
      </c>
      <c r="O410" s="21">
        <f t="shared" si="26"/>
        <v>0.813559322033898</v>
      </c>
      <c r="P410" s="16"/>
    </row>
    <row r="411" s="1" customFormat="1" ht="21.35" customHeight="1" spans="1:16">
      <c r="A411" s="8">
        <v>408</v>
      </c>
      <c r="B411" s="18">
        <v>2019011659</v>
      </c>
      <c r="C411" s="18" t="s">
        <v>537</v>
      </c>
      <c r="D411" s="16">
        <v>2019</v>
      </c>
      <c r="E411" s="16" t="s">
        <v>488</v>
      </c>
      <c r="F411" s="19">
        <v>7.3</v>
      </c>
      <c r="G411" s="19">
        <v>62.1856</v>
      </c>
      <c r="H411" s="19">
        <v>6.1</v>
      </c>
      <c r="I411" s="19">
        <v>75.5856</v>
      </c>
      <c r="J411" s="16">
        <v>22</v>
      </c>
      <c r="K411" s="23">
        <v>29</v>
      </c>
      <c r="L411" s="24">
        <v>0.758620689655172</v>
      </c>
      <c r="M411" s="16">
        <v>49</v>
      </c>
      <c r="N411" s="16">
        <v>59</v>
      </c>
      <c r="O411" s="21">
        <f t="shared" si="26"/>
        <v>0.830508474576271</v>
      </c>
      <c r="P411" s="16"/>
    </row>
    <row r="412" s="1" customFormat="1" ht="21.35" customHeight="1" spans="1:16">
      <c r="A412" s="8">
        <v>409</v>
      </c>
      <c r="B412" s="18">
        <v>2019011732</v>
      </c>
      <c r="C412" s="18" t="s">
        <v>538</v>
      </c>
      <c r="D412" s="16">
        <v>2019</v>
      </c>
      <c r="E412" s="16" t="s">
        <v>490</v>
      </c>
      <c r="F412" s="19">
        <v>7.46</v>
      </c>
      <c r="G412" s="19">
        <v>61.4916</v>
      </c>
      <c r="H412" s="19">
        <v>6.1</v>
      </c>
      <c r="I412" s="19">
        <f t="shared" si="41"/>
        <v>75.0516</v>
      </c>
      <c r="J412" s="16">
        <v>28</v>
      </c>
      <c r="K412" s="23">
        <v>30</v>
      </c>
      <c r="L412" s="24">
        <f t="shared" si="42"/>
        <v>0.933333333333333</v>
      </c>
      <c r="M412" s="16">
        <v>50</v>
      </c>
      <c r="N412" s="16">
        <v>59</v>
      </c>
      <c r="O412" s="21">
        <f t="shared" si="26"/>
        <v>0.847457627118644</v>
      </c>
      <c r="P412" s="16"/>
    </row>
    <row r="413" s="1" customFormat="1" ht="21.35" customHeight="1" spans="1:16">
      <c r="A413" s="8">
        <v>410</v>
      </c>
      <c r="B413" s="18">
        <v>2019011700</v>
      </c>
      <c r="C413" s="18" t="s">
        <v>539</v>
      </c>
      <c r="D413" s="16">
        <v>2019</v>
      </c>
      <c r="E413" s="16" t="s">
        <v>488</v>
      </c>
      <c r="F413" s="19">
        <v>7.65</v>
      </c>
      <c r="G413" s="19">
        <v>60.712</v>
      </c>
      <c r="H413" s="19">
        <v>6.46</v>
      </c>
      <c r="I413" s="19">
        <v>74.822</v>
      </c>
      <c r="J413" s="16">
        <v>23</v>
      </c>
      <c r="K413" s="23">
        <v>29</v>
      </c>
      <c r="L413" s="24">
        <v>0.793103448275862</v>
      </c>
      <c r="M413" s="16">
        <v>51</v>
      </c>
      <c r="N413" s="16">
        <v>59</v>
      </c>
      <c r="O413" s="21">
        <f t="shared" si="26"/>
        <v>0.864406779661017</v>
      </c>
      <c r="P413" s="16"/>
    </row>
    <row r="414" s="1" customFormat="1" ht="21.35" customHeight="1" spans="1:16">
      <c r="A414" s="8">
        <v>411</v>
      </c>
      <c r="B414" s="18">
        <v>2019011735</v>
      </c>
      <c r="C414" s="18" t="s">
        <v>540</v>
      </c>
      <c r="D414" s="16">
        <v>2019</v>
      </c>
      <c r="E414" s="16" t="s">
        <v>490</v>
      </c>
      <c r="F414" s="19">
        <v>7.4</v>
      </c>
      <c r="G414" s="19">
        <v>59.8252</v>
      </c>
      <c r="H414" s="19">
        <v>7.54</v>
      </c>
      <c r="I414" s="19">
        <f t="shared" si="41"/>
        <v>74.7652</v>
      </c>
      <c r="J414" s="16">
        <v>29</v>
      </c>
      <c r="K414" s="23">
        <v>30</v>
      </c>
      <c r="L414" s="24">
        <f t="shared" si="42"/>
        <v>0.966666666666667</v>
      </c>
      <c r="M414" s="16">
        <v>52</v>
      </c>
      <c r="N414" s="16">
        <v>59</v>
      </c>
      <c r="O414" s="21">
        <f t="shared" si="26"/>
        <v>0.88135593220339</v>
      </c>
      <c r="P414" s="16"/>
    </row>
    <row r="415" s="1" customFormat="1" ht="21.35" customHeight="1" spans="1:16">
      <c r="A415" s="8">
        <v>412</v>
      </c>
      <c r="B415" s="18">
        <v>2019011667</v>
      </c>
      <c r="C415" s="18" t="s">
        <v>541</v>
      </c>
      <c r="D415" s="16">
        <v>2019</v>
      </c>
      <c r="E415" s="16" t="s">
        <v>488</v>
      </c>
      <c r="F415" s="19">
        <v>8.88</v>
      </c>
      <c r="G415" s="19">
        <v>58.5184</v>
      </c>
      <c r="H415" s="19">
        <v>5.812</v>
      </c>
      <c r="I415" s="19">
        <v>73.2104</v>
      </c>
      <c r="J415" s="16">
        <v>24</v>
      </c>
      <c r="K415" s="23">
        <v>29</v>
      </c>
      <c r="L415" s="24">
        <v>0.827586206896552</v>
      </c>
      <c r="M415" s="16">
        <v>53</v>
      </c>
      <c r="N415" s="16">
        <v>59</v>
      </c>
      <c r="O415" s="21">
        <f t="shared" si="26"/>
        <v>0.898305084745763</v>
      </c>
      <c r="P415" s="16"/>
    </row>
    <row r="416" s="1" customFormat="1" ht="21.35" customHeight="1" spans="1:16">
      <c r="A416" s="8">
        <v>413</v>
      </c>
      <c r="B416" s="18">
        <v>2019011745</v>
      </c>
      <c r="C416" s="18" t="s">
        <v>542</v>
      </c>
      <c r="D416" s="16">
        <v>2019</v>
      </c>
      <c r="E416" s="16" t="s">
        <v>488</v>
      </c>
      <c r="F416" s="19">
        <v>6.7</v>
      </c>
      <c r="G416" s="19">
        <v>61.4936</v>
      </c>
      <c r="H416" s="19">
        <v>4.2765</v>
      </c>
      <c r="I416" s="19">
        <v>72.4701</v>
      </c>
      <c r="J416" s="16">
        <v>25</v>
      </c>
      <c r="K416" s="23">
        <v>29</v>
      </c>
      <c r="L416" s="24">
        <v>0.862068965517241</v>
      </c>
      <c r="M416" s="16">
        <v>54</v>
      </c>
      <c r="N416" s="16">
        <v>59</v>
      </c>
      <c r="O416" s="21">
        <f t="shared" si="26"/>
        <v>0.915254237288136</v>
      </c>
      <c r="P416" s="16"/>
    </row>
    <row r="417" s="1" customFormat="1" ht="21.35" customHeight="1" spans="1:16">
      <c r="A417" s="8">
        <v>414</v>
      </c>
      <c r="B417" s="18">
        <v>2019011723</v>
      </c>
      <c r="C417" s="18" t="s">
        <v>543</v>
      </c>
      <c r="D417" s="16">
        <v>2019</v>
      </c>
      <c r="E417" s="16" t="s">
        <v>488</v>
      </c>
      <c r="F417" s="19">
        <v>7</v>
      </c>
      <c r="G417" s="19">
        <v>59.5028</v>
      </c>
      <c r="H417" s="19">
        <v>5.57</v>
      </c>
      <c r="I417" s="19">
        <v>72.0728</v>
      </c>
      <c r="J417" s="16">
        <v>26</v>
      </c>
      <c r="K417" s="23">
        <v>29</v>
      </c>
      <c r="L417" s="24">
        <v>0.896551724137931</v>
      </c>
      <c r="M417" s="16">
        <v>55</v>
      </c>
      <c r="N417" s="16">
        <v>59</v>
      </c>
      <c r="O417" s="21">
        <f t="shared" si="26"/>
        <v>0.932203389830508</v>
      </c>
      <c r="P417" s="16"/>
    </row>
    <row r="418" s="1" customFormat="1" ht="21.35" customHeight="1" spans="1:16">
      <c r="A418" s="8">
        <v>415</v>
      </c>
      <c r="B418" s="18">
        <v>2019011655</v>
      </c>
      <c r="C418" s="18" t="s">
        <v>544</v>
      </c>
      <c r="D418" s="16">
        <v>2019</v>
      </c>
      <c r="E418" s="16" t="s">
        <v>488</v>
      </c>
      <c r="F418" s="19">
        <v>7.3</v>
      </c>
      <c r="G418" s="19">
        <v>56.8008</v>
      </c>
      <c r="H418" s="19">
        <v>6.947</v>
      </c>
      <c r="I418" s="19">
        <v>71.0478</v>
      </c>
      <c r="J418" s="16">
        <v>27</v>
      </c>
      <c r="K418" s="23">
        <v>29</v>
      </c>
      <c r="L418" s="24">
        <v>0.931034482758621</v>
      </c>
      <c r="M418" s="16">
        <v>56</v>
      </c>
      <c r="N418" s="16">
        <v>59</v>
      </c>
      <c r="O418" s="21">
        <f t="shared" si="26"/>
        <v>0.949152542372881</v>
      </c>
      <c r="P418" s="16"/>
    </row>
    <row r="419" s="1" customFormat="1" ht="21.35" customHeight="1" spans="1:16">
      <c r="A419" s="8">
        <v>416</v>
      </c>
      <c r="B419" s="18">
        <v>2019011755</v>
      </c>
      <c r="C419" s="18" t="s">
        <v>545</v>
      </c>
      <c r="D419" s="16">
        <v>2019</v>
      </c>
      <c r="E419" s="16" t="s">
        <v>488</v>
      </c>
      <c r="F419" s="19">
        <v>7.05</v>
      </c>
      <c r="G419" s="19">
        <v>56.1596</v>
      </c>
      <c r="H419" s="19">
        <v>6.978</v>
      </c>
      <c r="I419" s="19">
        <v>70.1876</v>
      </c>
      <c r="J419" s="16">
        <v>28</v>
      </c>
      <c r="K419" s="23">
        <v>29</v>
      </c>
      <c r="L419" s="24">
        <v>0.96551724137931</v>
      </c>
      <c r="M419" s="16">
        <v>57</v>
      </c>
      <c r="N419" s="16">
        <v>59</v>
      </c>
      <c r="O419" s="21">
        <f t="shared" si="26"/>
        <v>0.966101694915254</v>
      </c>
      <c r="P419" s="16"/>
    </row>
    <row r="420" s="1" customFormat="1" ht="21.35" customHeight="1" spans="1:16">
      <c r="A420" s="8">
        <v>417</v>
      </c>
      <c r="B420" s="18">
        <v>2019011852</v>
      </c>
      <c r="C420" s="18" t="s">
        <v>546</v>
      </c>
      <c r="D420" s="16">
        <v>2019</v>
      </c>
      <c r="E420" s="16" t="s">
        <v>488</v>
      </c>
      <c r="F420" s="19">
        <v>7</v>
      </c>
      <c r="G420" s="19">
        <v>57.5436</v>
      </c>
      <c r="H420" s="19">
        <v>4.845</v>
      </c>
      <c r="I420" s="19">
        <v>69.3886</v>
      </c>
      <c r="J420" s="16">
        <v>29</v>
      </c>
      <c r="K420" s="23">
        <v>29</v>
      </c>
      <c r="L420" s="24">
        <v>1</v>
      </c>
      <c r="M420" s="16">
        <v>58</v>
      </c>
      <c r="N420" s="16">
        <v>59</v>
      </c>
      <c r="O420" s="21">
        <f t="shared" si="26"/>
        <v>0.983050847457627</v>
      </c>
      <c r="P420" s="16"/>
    </row>
    <row r="421" s="1" customFormat="1" ht="21.35" customHeight="1" spans="1:16">
      <c r="A421" s="8">
        <v>418</v>
      </c>
      <c r="B421" s="18">
        <v>2019011746</v>
      </c>
      <c r="C421" s="18" t="s">
        <v>547</v>
      </c>
      <c r="D421" s="16">
        <v>2019</v>
      </c>
      <c r="E421" s="16" t="s">
        <v>490</v>
      </c>
      <c r="F421" s="19">
        <v>9.3</v>
      </c>
      <c r="G421" s="19">
        <v>53.5116</v>
      </c>
      <c r="H421" s="19">
        <v>6.09</v>
      </c>
      <c r="I421" s="19">
        <f>F421+G421+H421</f>
        <v>68.9016</v>
      </c>
      <c r="J421" s="16">
        <v>30</v>
      </c>
      <c r="K421" s="23">
        <v>30</v>
      </c>
      <c r="L421" s="24">
        <f t="shared" ref="L421:L476" si="43">J421/K421</f>
        <v>1</v>
      </c>
      <c r="M421" s="16">
        <v>59</v>
      </c>
      <c r="N421" s="16">
        <v>59</v>
      </c>
      <c r="O421" s="21">
        <f t="shared" si="26"/>
        <v>1</v>
      </c>
      <c r="P421" s="16"/>
    </row>
    <row r="422" s="1" customFormat="1" ht="21.35" customHeight="1" spans="1:16">
      <c r="A422" s="8">
        <v>419</v>
      </c>
      <c r="B422" s="25">
        <v>2019011738</v>
      </c>
      <c r="C422" s="25" t="s">
        <v>548</v>
      </c>
      <c r="D422" s="25">
        <v>2019</v>
      </c>
      <c r="E422" s="25" t="s">
        <v>549</v>
      </c>
      <c r="F422" s="26">
        <v>10</v>
      </c>
      <c r="G422" s="26">
        <v>74.62</v>
      </c>
      <c r="H422" s="26">
        <v>8</v>
      </c>
      <c r="I422" s="26">
        <v>92.62</v>
      </c>
      <c r="J422" s="25">
        <v>1</v>
      </c>
      <c r="K422" s="25">
        <v>28</v>
      </c>
      <c r="L422" s="29">
        <f t="shared" si="43"/>
        <v>0.0357142857142857</v>
      </c>
      <c r="M422" s="16">
        <v>1</v>
      </c>
      <c r="N422" s="16">
        <v>54</v>
      </c>
      <c r="O422" s="30">
        <f t="shared" si="26"/>
        <v>0.0185185185185185</v>
      </c>
      <c r="P422" s="16"/>
    </row>
    <row r="423" s="1" customFormat="1" ht="21.35" customHeight="1" spans="1:16">
      <c r="A423" s="8">
        <v>420</v>
      </c>
      <c r="B423" s="25">
        <v>2019011670</v>
      </c>
      <c r="C423" s="25" t="s">
        <v>550</v>
      </c>
      <c r="D423" s="25">
        <v>2019</v>
      </c>
      <c r="E423" s="25" t="s">
        <v>549</v>
      </c>
      <c r="F423" s="26">
        <v>10</v>
      </c>
      <c r="G423" s="26">
        <v>71.7312</v>
      </c>
      <c r="H423" s="26">
        <v>6.964</v>
      </c>
      <c r="I423" s="26">
        <v>88.6952</v>
      </c>
      <c r="J423" s="25">
        <v>2</v>
      </c>
      <c r="K423" s="25">
        <v>28</v>
      </c>
      <c r="L423" s="29">
        <f t="shared" si="43"/>
        <v>0.0714285714285714</v>
      </c>
      <c r="M423" s="16">
        <v>2</v>
      </c>
      <c r="N423" s="16">
        <v>54</v>
      </c>
      <c r="O423" s="30">
        <f t="shared" si="26"/>
        <v>0.037037037037037</v>
      </c>
      <c r="P423" s="16"/>
    </row>
    <row r="424" s="1" customFormat="1" ht="21.35" customHeight="1" spans="1:16">
      <c r="A424" s="8">
        <v>421</v>
      </c>
      <c r="B424" s="25">
        <v>2019011660</v>
      </c>
      <c r="C424" s="25" t="s">
        <v>551</v>
      </c>
      <c r="D424" s="25">
        <v>2019</v>
      </c>
      <c r="E424" s="25" t="s">
        <v>549</v>
      </c>
      <c r="F424" s="26">
        <v>8.36</v>
      </c>
      <c r="G424" s="26">
        <v>72.65</v>
      </c>
      <c r="H424" s="26">
        <v>6.67</v>
      </c>
      <c r="I424" s="26">
        <v>87.68</v>
      </c>
      <c r="J424" s="25">
        <v>3</v>
      </c>
      <c r="K424" s="25">
        <v>28</v>
      </c>
      <c r="L424" s="29">
        <f t="shared" si="43"/>
        <v>0.107142857142857</v>
      </c>
      <c r="M424" s="16">
        <v>3</v>
      </c>
      <c r="N424" s="16">
        <v>54</v>
      </c>
      <c r="O424" s="30">
        <f t="shared" si="26"/>
        <v>0.0555555555555556</v>
      </c>
      <c r="P424" s="16"/>
    </row>
    <row r="425" s="1" customFormat="1" ht="21.35" customHeight="1" spans="1:16">
      <c r="A425" s="8">
        <v>422</v>
      </c>
      <c r="B425" s="16">
        <v>2019011747</v>
      </c>
      <c r="C425" s="16" t="s">
        <v>552</v>
      </c>
      <c r="D425" s="16">
        <v>2019</v>
      </c>
      <c r="E425" s="16" t="s">
        <v>553</v>
      </c>
      <c r="F425" s="27">
        <v>9.9</v>
      </c>
      <c r="G425" s="27">
        <v>70.9976</v>
      </c>
      <c r="H425" s="27">
        <v>6.106</v>
      </c>
      <c r="I425" s="27">
        <f t="shared" ref="I425:I428" si="44">SUM(F425:H425)</f>
        <v>87.0036</v>
      </c>
      <c r="J425" s="16">
        <v>1</v>
      </c>
      <c r="K425" s="16">
        <v>26</v>
      </c>
      <c r="L425" s="30">
        <f t="shared" si="43"/>
        <v>0.0384615384615385</v>
      </c>
      <c r="M425" s="16">
        <v>4</v>
      </c>
      <c r="N425" s="16">
        <v>54</v>
      </c>
      <c r="O425" s="30">
        <f t="shared" si="26"/>
        <v>0.0740740740740741</v>
      </c>
      <c r="P425" s="16"/>
    </row>
    <row r="426" s="1" customFormat="1" ht="21.35" customHeight="1" spans="1:16">
      <c r="A426" s="8">
        <v>423</v>
      </c>
      <c r="B426" s="16">
        <v>2019011683</v>
      </c>
      <c r="C426" s="16" t="s">
        <v>554</v>
      </c>
      <c r="D426" s="16">
        <v>2019</v>
      </c>
      <c r="E426" s="16" t="s">
        <v>553</v>
      </c>
      <c r="F426" s="27">
        <v>10</v>
      </c>
      <c r="G426" s="27">
        <v>70.0608</v>
      </c>
      <c r="H426" s="27">
        <v>6.64</v>
      </c>
      <c r="I426" s="27">
        <f t="shared" si="44"/>
        <v>86.7008</v>
      </c>
      <c r="J426" s="16">
        <v>2</v>
      </c>
      <c r="K426" s="16">
        <v>26</v>
      </c>
      <c r="L426" s="30">
        <f t="shared" si="43"/>
        <v>0.0769230769230769</v>
      </c>
      <c r="M426" s="16">
        <v>5</v>
      </c>
      <c r="N426" s="16">
        <v>54</v>
      </c>
      <c r="O426" s="30">
        <f t="shared" si="26"/>
        <v>0.0925925925925926</v>
      </c>
      <c r="P426" s="16"/>
    </row>
    <row r="427" s="1" customFormat="1" ht="21.35" customHeight="1" spans="1:16">
      <c r="A427" s="8">
        <v>424</v>
      </c>
      <c r="B427" s="25">
        <v>2019011673</v>
      </c>
      <c r="C427" s="25" t="s">
        <v>555</v>
      </c>
      <c r="D427" s="25">
        <v>2019</v>
      </c>
      <c r="E427" s="25" t="s">
        <v>549</v>
      </c>
      <c r="F427" s="26">
        <v>9.7</v>
      </c>
      <c r="G427" s="26">
        <v>68.726</v>
      </c>
      <c r="H427" s="26">
        <v>8</v>
      </c>
      <c r="I427" s="26">
        <v>86.426</v>
      </c>
      <c r="J427" s="25">
        <v>4</v>
      </c>
      <c r="K427" s="25">
        <v>28</v>
      </c>
      <c r="L427" s="29">
        <f t="shared" si="43"/>
        <v>0.142857142857143</v>
      </c>
      <c r="M427" s="16">
        <v>6</v>
      </c>
      <c r="N427" s="16">
        <v>54</v>
      </c>
      <c r="O427" s="30">
        <f t="shared" ref="O427:O490" si="45">M427/N427</f>
        <v>0.111111111111111</v>
      </c>
      <c r="P427" s="16"/>
    </row>
    <row r="428" s="1" customFormat="1" ht="21.35" customHeight="1" spans="1:16">
      <c r="A428" s="8">
        <v>425</v>
      </c>
      <c r="B428" s="16">
        <v>2019011658</v>
      </c>
      <c r="C428" s="16" t="s">
        <v>556</v>
      </c>
      <c r="D428" s="16">
        <v>2019</v>
      </c>
      <c r="E428" s="16" t="s">
        <v>553</v>
      </c>
      <c r="F428" s="27">
        <v>8.25</v>
      </c>
      <c r="G428" s="27">
        <v>72.872</v>
      </c>
      <c r="H428" s="27">
        <v>4.5</v>
      </c>
      <c r="I428" s="27">
        <f t="shared" si="44"/>
        <v>85.622</v>
      </c>
      <c r="J428" s="16">
        <v>3</v>
      </c>
      <c r="K428" s="16">
        <v>26</v>
      </c>
      <c r="L428" s="30">
        <f t="shared" si="43"/>
        <v>0.115384615384615</v>
      </c>
      <c r="M428" s="16">
        <v>7</v>
      </c>
      <c r="N428" s="16">
        <v>54</v>
      </c>
      <c r="O428" s="30">
        <f t="shared" si="45"/>
        <v>0.12962962962963</v>
      </c>
      <c r="P428" s="16"/>
    </row>
    <row r="429" s="1" customFormat="1" ht="21.35" customHeight="1" spans="1:16">
      <c r="A429" s="8">
        <v>426</v>
      </c>
      <c r="B429" s="25">
        <v>2019011705</v>
      </c>
      <c r="C429" s="25" t="s">
        <v>557</v>
      </c>
      <c r="D429" s="25">
        <v>2019</v>
      </c>
      <c r="E429" s="25" t="s">
        <v>549</v>
      </c>
      <c r="F429" s="26">
        <v>9.25</v>
      </c>
      <c r="G429" s="26">
        <v>67.33</v>
      </c>
      <c r="H429" s="26">
        <v>8</v>
      </c>
      <c r="I429" s="26">
        <v>84.58</v>
      </c>
      <c r="J429" s="25">
        <v>5</v>
      </c>
      <c r="K429" s="25">
        <v>28</v>
      </c>
      <c r="L429" s="29">
        <f t="shared" si="43"/>
        <v>0.178571428571429</v>
      </c>
      <c r="M429" s="16">
        <v>8</v>
      </c>
      <c r="N429" s="16">
        <v>54</v>
      </c>
      <c r="O429" s="30">
        <f t="shared" si="45"/>
        <v>0.148148148148148</v>
      </c>
      <c r="P429" s="16"/>
    </row>
    <row r="430" s="1" customFormat="1" ht="21.35" customHeight="1" spans="1:16">
      <c r="A430" s="8">
        <v>427</v>
      </c>
      <c r="B430" s="16">
        <v>2019011645</v>
      </c>
      <c r="C430" s="16" t="s">
        <v>558</v>
      </c>
      <c r="D430" s="16">
        <v>2019</v>
      </c>
      <c r="E430" s="16" t="s">
        <v>553</v>
      </c>
      <c r="F430" s="27">
        <v>7.95</v>
      </c>
      <c r="G430" s="27">
        <v>70.7464</v>
      </c>
      <c r="H430" s="27">
        <v>5.736</v>
      </c>
      <c r="I430" s="27">
        <f t="shared" ref="I430:I435" si="46">SUM(F430:H430)</f>
        <v>84.4324</v>
      </c>
      <c r="J430" s="16">
        <v>4</v>
      </c>
      <c r="K430" s="16">
        <v>26</v>
      </c>
      <c r="L430" s="30">
        <f t="shared" si="43"/>
        <v>0.153846153846154</v>
      </c>
      <c r="M430" s="16">
        <v>9</v>
      </c>
      <c r="N430" s="16">
        <v>54</v>
      </c>
      <c r="O430" s="30">
        <f t="shared" si="45"/>
        <v>0.166666666666667</v>
      </c>
      <c r="P430" s="16"/>
    </row>
    <row r="431" s="1" customFormat="1" ht="21.35" customHeight="1" spans="1:16">
      <c r="A431" s="8">
        <v>428</v>
      </c>
      <c r="B431" s="16">
        <v>2019011719</v>
      </c>
      <c r="C431" s="16" t="s">
        <v>559</v>
      </c>
      <c r="D431" s="16">
        <v>2019</v>
      </c>
      <c r="E431" s="16" t="s">
        <v>553</v>
      </c>
      <c r="F431" s="27">
        <v>7.15</v>
      </c>
      <c r="G431" s="27">
        <v>71.3792</v>
      </c>
      <c r="H431" s="27">
        <v>5.309</v>
      </c>
      <c r="I431" s="27">
        <f t="shared" si="46"/>
        <v>83.8382</v>
      </c>
      <c r="J431" s="16">
        <v>5</v>
      </c>
      <c r="K431" s="16">
        <v>26</v>
      </c>
      <c r="L431" s="30">
        <f t="shared" si="43"/>
        <v>0.192307692307692</v>
      </c>
      <c r="M431" s="16">
        <v>10</v>
      </c>
      <c r="N431" s="16">
        <v>54</v>
      </c>
      <c r="O431" s="30">
        <f t="shared" si="45"/>
        <v>0.185185185185185</v>
      </c>
      <c r="P431" s="16"/>
    </row>
    <row r="432" s="1" customFormat="1" ht="21.35" customHeight="1" spans="1:16">
      <c r="A432" s="8">
        <v>429</v>
      </c>
      <c r="B432" s="25">
        <v>2019011679</v>
      </c>
      <c r="C432" s="25" t="s">
        <v>560</v>
      </c>
      <c r="D432" s="25">
        <v>2019</v>
      </c>
      <c r="E432" s="25" t="s">
        <v>549</v>
      </c>
      <c r="F432" s="26">
        <v>9.2</v>
      </c>
      <c r="G432" s="26">
        <v>68.07</v>
      </c>
      <c r="H432" s="26">
        <v>6.47</v>
      </c>
      <c r="I432" s="26">
        <v>83.74</v>
      </c>
      <c r="J432" s="25">
        <v>6</v>
      </c>
      <c r="K432" s="25">
        <v>28</v>
      </c>
      <c r="L432" s="29">
        <f t="shared" si="43"/>
        <v>0.214285714285714</v>
      </c>
      <c r="M432" s="16">
        <v>11</v>
      </c>
      <c r="N432" s="16">
        <v>54</v>
      </c>
      <c r="O432" s="30">
        <f t="shared" si="45"/>
        <v>0.203703703703704</v>
      </c>
      <c r="P432" s="16"/>
    </row>
    <row r="433" s="1" customFormat="1" ht="21.35" customHeight="1" spans="1:16">
      <c r="A433" s="8">
        <v>430</v>
      </c>
      <c r="B433" s="25">
        <v>2019011695</v>
      </c>
      <c r="C433" s="25" t="s">
        <v>561</v>
      </c>
      <c r="D433" s="25">
        <v>2019</v>
      </c>
      <c r="E433" s="25" t="s">
        <v>549</v>
      </c>
      <c r="F433" s="26">
        <v>8.6</v>
      </c>
      <c r="G433" s="26">
        <v>68.71</v>
      </c>
      <c r="H433" s="26">
        <v>6.1</v>
      </c>
      <c r="I433" s="26">
        <v>83.41</v>
      </c>
      <c r="J433" s="25">
        <v>7</v>
      </c>
      <c r="K433" s="25">
        <v>28</v>
      </c>
      <c r="L433" s="29">
        <f t="shared" si="43"/>
        <v>0.25</v>
      </c>
      <c r="M433" s="16">
        <v>12</v>
      </c>
      <c r="N433" s="16">
        <v>54</v>
      </c>
      <c r="O433" s="30">
        <f t="shared" si="45"/>
        <v>0.222222222222222</v>
      </c>
      <c r="P433" s="16"/>
    </row>
    <row r="434" s="1" customFormat="1" ht="21.35" customHeight="1" spans="1:16">
      <c r="A434" s="8">
        <v>431</v>
      </c>
      <c r="B434" s="25">
        <v>2019011730</v>
      </c>
      <c r="C434" s="25" t="s">
        <v>562</v>
      </c>
      <c r="D434" s="25">
        <v>2019</v>
      </c>
      <c r="E434" s="25" t="s">
        <v>549</v>
      </c>
      <c r="F434" s="26">
        <v>7.92</v>
      </c>
      <c r="G434" s="26">
        <v>67.42</v>
      </c>
      <c r="H434" s="26">
        <v>8</v>
      </c>
      <c r="I434" s="26">
        <v>83.34</v>
      </c>
      <c r="J434" s="25">
        <v>8</v>
      </c>
      <c r="K434" s="25">
        <v>28</v>
      </c>
      <c r="L434" s="29">
        <f t="shared" si="43"/>
        <v>0.285714285714286</v>
      </c>
      <c r="M434" s="16">
        <v>13</v>
      </c>
      <c r="N434" s="16">
        <v>54</v>
      </c>
      <c r="O434" s="30">
        <f t="shared" si="45"/>
        <v>0.240740740740741</v>
      </c>
      <c r="P434" s="16"/>
    </row>
    <row r="435" s="1" customFormat="1" ht="21.35" customHeight="1" spans="1:16">
      <c r="A435" s="8">
        <v>432</v>
      </c>
      <c r="B435" s="16">
        <v>2019011680</v>
      </c>
      <c r="C435" s="16" t="s">
        <v>563</v>
      </c>
      <c r="D435" s="16">
        <v>2019</v>
      </c>
      <c r="E435" s="16" t="s">
        <v>553</v>
      </c>
      <c r="F435" s="27">
        <v>9.05</v>
      </c>
      <c r="G435" s="27">
        <v>67.636</v>
      </c>
      <c r="H435" s="27">
        <v>6.35</v>
      </c>
      <c r="I435" s="27">
        <f t="shared" si="46"/>
        <v>83.036</v>
      </c>
      <c r="J435" s="16">
        <v>6</v>
      </c>
      <c r="K435" s="16">
        <v>26</v>
      </c>
      <c r="L435" s="30">
        <f t="shared" si="43"/>
        <v>0.230769230769231</v>
      </c>
      <c r="M435" s="16">
        <v>14</v>
      </c>
      <c r="N435" s="16">
        <v>54</v>
      </c>
      <c r="O435" s="30">
        <f t="shared" si="45"/>
        <v>0.259259259259259</v>
      </c>
      <c r="P435" s="16"/>
    </row>
    <row r="436" s="1" customFormat="1" ht="21.35" customHeight="1" spans="1:16">
      <c r="A436" s="8">
        <v>433</v>
      </c>
      <c r="B436" s="25">
        <v>2019011709</v>
      </c>
      <c r="C436" s="25" t="s">
        <v>564</v>
      </c>
      <c r="D436" s="25">
        <v>2019</v>
      </c>
      <c r="E436" s="25" t="s">
        <v>549</v>
      </c>
      <c r="F436" s="26">
        <v>7.2</v>
      </c>
      <c r="G436" s="26">
        <v>67.45</v>
      </c>
      <c r="H436" s="26">
        <v>8</v>
      </c>
      <c r="I436" s="26">
        <v>82.65</v>
      </c>
      <c r="J436" s="25">
        <v>9</v>
      </c>
      <c r="K436" s="25">
        <v>28</v>
      </c>
      <c r="L436" s="29">
        <f t="shared" si="43"/>
        <v>0.321428571428571</v>
      </c>
      <c r="M436" s="16">
        <v>15</v>
      </c>
      <c r="N436" s="16">
        <v>54</v>
      </c>
      <c r="O436" s="30">
        <f t="shared" si="45"/>
        <v>0.277777777777778</v>
      </c>
      <c r="P436" s="16"/>
    </row>
    <row r="437" s="1" customFormat="1" ht="21.35" customHeight="1" spans="1:16">
      <c r="A437" s="8">
        <v>434</v>
      </c>
      <c r="B437" s="25">
        <v>2019011641</v>
      </c>
      <c r="C437" s="25" t="s">
        <v>565</v>
      </c>
      <c r="D437" s="25">
        <v>2019</v>
      </c>
      <c r="E437" s="25" t="s">
        <v>549</v>
      </c>
      <c r="F437" s="26">
        <v>7.6</v>
      </c>
      <c r="G437" s="26">
        <v>67.86</v>
      </c>
      <c r="H437" s="26">
        <v>7.05</v>
      </c>
      <c r="I437" s="26">
        <v>82.51</v>
      </c>
      <c r="J437" s="25">
        <v>10</v>
      </c>
      <c r="K437" s="25">
        <v>28</v>
      </c>
      <c r="L437" s="29">
        <f t="shared" si="43"/>
        <v>0.357142857142857</v>
      </c>
      <c r="M437" s="16">
        <v>16</v>
      </c>
      <c r="N437" s="16">
        <v>54</v>
      </c>
      <c r="O437" s="30">
        <f t="shared" si="45"/>
        <v>0.296296296296296</v>
      </c>
      <c r="P437" s="16"/>
    </row>
    <row r="438" s="1" customFormat="1" ht="21.35" customHeight="1" spans="1:16">
      <c r="A438" s="8">
        <v>435</v>
      </c>
      <c r="B438" s="16">
        <v>2019011698</v>
      </c>
      <c r="C438" s="16" t="s">
        <v>566</v>
      </c>
      <c r="D438" s="16">
        <v>2019</v>
      </c>
      <c r="E438" s="16" t="s">
        <v>553</v>
      </c>
      <c r="F438" s="27">
        <v>9.55</v>
      </c>
      <c r="G438" s="27">
        <v>65.7212</v>
      </c>
      <c r="H438" s="27">
        <v>6.87</v>
      </c>
      <c r="I438" s="27">
        <f t="shared" ref="I438:I440" si="47">SUM(F438:H438)</f>
        <v>82.1412</v>
      </c>
      <c r="J438" s="16">
        <v>7</v>
      </c>
      <c r="K438" s="16">
        <v>26</v>
      </c>
      <c r="L438" s="30">
        <f t="shared" si="43"/>
        <v>0.269230769230769</v>
      </c>
      <c r="M438" s="16">
        <v>17</v>
      </c>
      <c r="N438" s="16">
        <v>54</v>
      </c>
      <c r="O438" s="30">
        <f t="shared" si="45"/>
        <v>0.314814814814815</v>
      </c>
      <c r="P438" s="16"/>
    </row>
    <row r="439" s="1" customFormat="1" ht="21.35" customHeight="1" spans="1:16">
      <c r="A439" s="8">
        <v>436</v>
      </c>
      <c r="B439" s="16">
        <v>2019011663</v>
      </c>
      <c r="C439" s="16" t="s">
        <v>567</v>
      </c>
      <c r="D439" s="16">
        <v>2019</v>
      </c>
      <c r="E439" s="16" t="s">
        <v>553</v>
      </c>
      <c r="F439" s="27">
        <v>8.95</v>
      </c>
      <c r="G439" s="27">
        <v>65.9368</v>
      </c>
      <c r="H439" s="27">
        <v>6.835</v>
      </c>
      <c r="I439" s="27">
        <f t="shared" si="47"/>
        <v>81.7218</v>
      </c>
      <c r="J439" s="16">
        <v>8</v>
      </c>
      <c r="K439" s="16">
        <v>26</v>
      </c>
      <c r="L439" s="30">
        <f t="shared" si="43"/>
        <v>0.307692307692308</v>
      </c>
      <c r="M439" s="16">
        <v>18</v>
      </c>
      <c r="N439" s="16">
        <v>54</v>
      </c>
      <c r="O439" s="30">
        <f t="shared" si="45"/>
        <v>0.333333333333333</v>
      </c>
      <c r="P439" s="16"/>
    </row>
    <row r="440" s="1" customFormat="1" ht="21.35" customHeight="1" spans="1:16">
      <c r="A440" s="8">
        <v>437</v>
      </c>
      <c r="B440" s="16">
        <v>2019011671</v>
      </c>
      <c r="C440" s="16" t="s">
        <v>568</v>
      </c>
      <c r="D440" s="16">
        <v>2019</v>
      </c>
      <c r="E440" s="16" t="s">
        <v>553</v>
      </c>
      <c r="F440" s="27">
        <v>9.6</v>
      </c>
      <c r="G440" s="27">
        <v>64.6152</v>
      </c>
      <c r="H440" s="28">
        <v>7.395</v>
      </c>
      <c r="I440" s="27">
        <f t="shared" si="47"/>
        <v>81.6102</v>
      </c>
      <c r="J440" s="16">
        <v>9</v>
      </c>
      <c r="K440" s="16">
        <v>26</v>
      </c>
      <c r="L440" s="30">
        <f t="shared" si="43"/>
        <v>0.346153846153846</v>
      </c>
      <c r="M440" s="16">
        <v>19</v>
      </c>
      <c r="N440" s="16">
        <v>54</v>
      </c>
      <c r="O440" s="30">
        <f t="shared" si="45"/>
        <v>0.351851851851852</v>
      </c>
      <c r="P440" s="16"/>
    </row>
    <row r="441" s="1" customFormat="1" ht="21.35" customHeight="1" spans="1:16">
      <c r="A441" s="8">
        <v>438</v>
      </c>
      <c r="B441" s="25">
        <v>2019011711</v>
      </c>
      <c r="C441" s="25" t="s">
        <v>569</v>
      </c>
      <c r="D441" s="25">
        <v>2019</v>
      </c>
      <c r="E441" s="25" t="s">
        <v>549</v>
      </c>
      <c r="F441" s="26">
        <v>7.3</v>
      </c>
      <c r="G441" s="26">
        <v>68.72</v>
      </c>
      <c r="H441" s="26">
        <v>4.373</v>
      </c>
      <c r="I441" s="26">
        <v>80.393</v>
      </c>
      <c r="J441" s="25">
        <v>11</v>
      </c>
      <c r="K441" s="25">
        <v>28</v>
      </c>
      <c r="L441" s="29">
        <f t="shared" si="43"/>
        <v>0.392857142857143</v>
      </c>
      <c r="M441" s="16">
        <v>20</v>
      </c>
      <c r="N441" s="16">
        <v>54</v>
      </c>
      <c r="O441" s="30">
        <f t="shared" si="45"/>
        <v>0.37037037037037</v>
      </c>
      <c r="P441" s="22"/>
    </row>
    <row r="442" s="1" customFormat="1" ht="21.35" customHeight="1" spans="1:16">
      <c r="A442" s="8">
        <v>439</v>
      </c>
      <c r="B442" s="16">
        <v>2019011741</v>
      </c>
      <c r="C442" s="16" t="s">
        <v>570</v>
      </c>
      <c r="D442" s="16">
        <v>2019</v>
      </c>
      <c r="E442" s="16" t="s">
        <v>553</v>
      </c>
      <c r="F442" s="27">
        <v>7.45</v>
      </c>
      <c r="G442" s="27">
        <v>66.1808</v>
      </c>
      <c r="H442" s="27">
        <v>6.758</v>
      </c>
      <c r="I442" s="27">
        <f>SUM(F442:H442)</f>
        <v>80.3888</v>
      </c>
      <c r="J442" s="16">
        <v>10</v>
      </c>
      <c r="K442" s="16">
        <v>26</v>
      </c>
      <c r="L442" s="30">
        <f t="shared" si="43"/>
        <v>0.384615384615385</v>
      </c>
      <c r="M442" s="16">
        <v>21</v>
      </c>
      <c r="N442" s="16">
        <v>54</v>
      </c>
      <c r="O442" s="30">
        <f t="shared" si="45"/>
        <v>0.388888888888889</v>
      </c>
      <c r="P442" s="22"/>
    </row>
    <row r="443" s="1" customFormat="1" ht="21.35" customHeight="1" spans="1:16">
      <c r="A443" s="8">
        <v>440</v>
      </c>
      <c r="B443" s="25">
        <v>2019011666</v>
      </c>
      <c r="C443" s="25" t="s">
        <v>571</v>
      </c>
      <c r="D443" s="25">
        <v>2019</v>
      </c>
      <c r="E443" s="25" t="s">
        <v>549</v>
      </c>
      <c r="F443" s="26">
        <v>7.42</v>
      </c>
      <c r="G443" s="26">
        <v>64.85</v>
      </c>
      <c r="H443" s="26">
        <v>8</v>
      </c>
      <c r="I443" s="26">
        <v>80.27</v>
      </c>
      <c r="J443" s="25">
        <v>12</v>
      </c>
      <c r="K443" s="25">
        <v>28</v>
      </c>
      <c r="L443" s="29">
        <f t="shared" si="43"/>
        <v>0.428571428571429</v>
      </c>
      <c r="M443" s="16">
        <v>22</v>
      </c>
      <c r="N443" s="16">
        <v>54</v>
      </c>
      <c r="O443" s="30">
        <f t="shared" si="45"/>
        <v>0.407407407407407</v>
      </c>
      <c r="P443" s="22"/>
    </row>
    <row r="444" s="1" customFormat="1" ht="21.35" customHeight="1" spans="1:16">
      <c r="A444" s="8">
        <v>441</v>
      </c>
      <c r="B444" s="16">
        <v>2019011654</v>
      </c>
      <c r="C444" s="16" t="s">
        <v>572</v>
      </c>
      <c r="D444" s="16">
        <v>2019</v>
      </c>
      <c r="E444" s="16" t="s">
        <v>553</v>
      </c>
      <c r="F444" s="27">
        <v>7.75</v>
      </c>
      <c r="G444" s="27">
        <v>66.5564</v>
      </c>
      <c r="H444" s="27">
        <v>5.803</v>
      </c>
      <c r="I444" s="27">
        <f t="shared" ref="I444:I450" si="48">SUM(F444:H444)</f>
        <v>80.1094</v>
      </c>
      <c r="J444" s="16">
        <v>11</v>
      </c>
      <c r="K444" s="16">
        <v>26</v>
      </c>
      <c r="L444" s="30">
        <f t="shared" si="43"/>
        <v>0.423076923076923</v>
      </c>
      <c r="M444" s="16">
        <v>23</v>
      </c>
      <c r="N444" s="16">
        <v>54</v>
      </c>
      <c r="O444" s="30">
        <f t="shared" si="45"/>
        <v>0.425925925925926</v>
      </c>
      <c r="P444" s="22"/>
    </row>
    <row r="445" s="1" customFormat="1" ht="21.35" customHeight="1" spans="1:16">
      <c r="A445" s="8">
        <v>442</v>
      </c>
      <c r="B445" s="25" t="s">
        <v>573</v>
      </c>
      <c r="C445" s="25" t="s">
        <v>574</v>
      </c>
      <c r="D445" s="25">
        <v>2019</v>
      </c>
      <c r="E445" s="25" t="s">
        <v>549</v>
      </c>
      <c r="F445" s="26">
        <v>7.6</v>
      </c>
      <c r="G445" s="26">
        <v>65.3424</v>
      </c>
      <c r="H445" s="26">
        <v>6.063</v>
      </c>
      <c r="I445" s="26">
        <v>79.0054</v>
      </c>
      <c r="J445" s="25">
        <v>13</v>
      </c>
      <c r="K445" s="25">
        <v>28</v>
      </c>
      <c r="L445" s="29">
        <f t="shared" si="43"/>
        <v>0.464285714285714</v>
      </c>
      <c r="M445" s="16">
        <v>24</v>
      </c>
      <c r="N445" s="16">
        <v>54</v>
      </c>
      <c r="O445" s="30">
        <f t="shared" si="45"/>
        <v>0.444444444444444</v>
      </c>
      <c r="P445" s="22"/>
    </row>
    <row r="446" s="1" customFormat="1" ht="21.35" customHeight="1" spans="1:16">
      <c r="A446" s="8">
        <v>443</v>
      </c>
      <c r="B446" s="25">
        <v>2019011743</v>
      </c>
      <c r="C446" s="25" t="s">
        <v>575</v>
      </c>
      <c r="D446" s="25">
        <v>2019</v>
      </c>
      <c r="E446" s="25" t="s">
        <v>549</v>
      </c>
      <c r="F446" s="26">
        <v>7.9</v>
      </c>
      <c r="G446" s="26">
        <v>63.78</v>
      </c>
      <c r="H446" s="26">
        <v>7.15</v>
      </c>
      <c r="I446" s="26">
        <v>78.83</v>
      </c>
      <c r="J446" s="25">
        <v>14</v>
      </c>
      <c r="K446" s="25">
        <v>28</v>
      </c>
      <c r="L446" s="29">
        <f t="shared" si="43"/>
        <v>0.5</v>
      </c>
      <c r="M446" s="16">
        <v>25</v>
      </c>
      <c r="N446" s="16">
        <v>54</v>
      </c>
      <c r="O446" s="30">
        <f t="shared" si="45"/>
        <v>0.462962962962963</v>
      </c>
      <c r="P446" s="22"/>
    </row>
    <row r="447" s="1" customFormat="1" ht="21.35" customHeight="1" spans="1:16">
      <c r="A447" s="8">
        <v>444</v>
      </c>
      <c r="B447" s="25">
        <v>2019011689</v>
      </c>
      <c r="C447" s="25" t="s">
        <v>576</v>
      </c>
      <c r="D447" s="25">
        <v>2019</v>
      </c>
      <c r="E447" s="25" t="s">
        <v>549</v>
      </c>
      <c r="F447" s="26">
        <v>9.4</v>
      </c>
      <c r="G447" s="26">
        <v>60.51</v>
      </c>
      <c r="H447" s="26">
        <v>8</v>
      </c>
      <c r="I447" s="26">
        <v>77.91</v>
      </c>
      <c r="J447" s="25">
        <v>15</v>
      </c>
      <c r="K447" s="25">
        <v>28</v>
      </c>
      <c r="L447" s="29">
        <f t="shared" si="43"/>
        <v>0.535714285714286</v>
      </c>
      <c r="M447" s="16">
        <v>26</v>
      </c>
      <c r="N447" s="16">
        <v>54</v>
      </c>
      <c r="O447" s="30">
        <f t="shared" si="45"/>
        <v>0.481481481481481</v>
      </c>
      <c r="P447" s="22"/>
    </row>
    <row r="448" s="1" customFormat="1" ht="21.35" customHeight="1" spans="1:16">
      <c r="A448" s="8">
        <v>445</v>
      </c>
      <c r="B448" s="16">
        <v>2019011718</v>
      </c>
      <c r="C448" s="16" t="s">
        <v>577</v>
      </c>
      <c r="D448" s="16">
        <v>2019</v>
      </c>
      <c r="E448" s="16" t="s">
        <v>553</v>
      </c>
      <c r="F448" s="16">
        <v>7.9</v>
      </c>
      <c r="G448" s="16">
        <v>63.9816</v>
      </c>
      <c r="H448" s="16">
        <v>5.8</v>
      </c>
      <c r="I448" s="27">
        <f t="shared" si="48"/>
        <v>77.6816</v>
      </c>
      <c r="J448" s="16">
        <v>12</v>
      </c>
      <c r="K448" s="16">
        <v>26</v>
      </c>
      <c r="L448" s="30">
        <f t="shared" si="43"/>
        <v>0.461538461538462</v>
      </c>
      <c r="M448" s="16">
        <v>27</v>
      </c>
      <c r="N448" s="16">
        <v>54</v>
      </c>
      <c r="O448" s="30">
        <f t="shared" si="45"/>
        <v>0.5</v>
      </c>
      <c r="P448" s="22"/>
    </row>
    <row r="449" s="1" customFormat="1" ht="21.35" customHeight="1" spans="1:16">
      <c r="A449" s="8">
        <v>446</v>
      </c>
      <c r="B449" s="16">
        <v>2019011677</v>
      </c>
      <c r="C449" s="16" t="s">
        <v>578</v>
      </c>
      <c r="D449" s="16">
        <v>2019</v>
      </c>
      <c r="E449" s="16" t="s">
        <v>553</v>
      </c>
      <c r="F449" s="27">
        <v>8.75</v>
      </c>
      <c r="G449" s="27">
        <v>62.672</v>
      </c>
      <c r="H449" s="27">
        <v>6.08</v>
      </c>
      <c r="I449" s="27">
        <f t="shared" si="48"/>
        <v>77.502</v>
      </c>
      <c r="J449" s="16">
        <v>13</v>
      </c>
      <c r="K449" s="16">
        <v>26</v>
      </c>
      <c r="L449" s="30">
        <f t="shared" si="43"/>
        <v>0.5</v>
      </c>
      <c r="M449" s="16">
        <v>28</v>
      </c>
      <c r="N449" s="16">
        <v>54</v>
      </c>
      <c r="O449" s="30">
        <f t="shared" si="45"/>
        <v>0.518518518518518</v>
      </c>
      <c r="P449" s="22"/>
    </row>
    <row r="450" s="1" customFormat="1" ht="21.35" customHeight="1" spans="1:16">
      <c r="A450" s="8">
        <v>447</v>
      </c>
      <c r="B450" s="16">
        <v>2019011734</v>
      </c>
      <c r="C450" s="16" t="s">
        <v>579</v>
      </c>
      <c r="D450" s="16">
        <v>2019</v>
      </c>
      <c r="E450" s="16" t="s">
        <v>553</v>
      </c>
      <c r="F450" s="27">
        <v>7.23</v>
      </c>
      <c r="G450" s="27">
        <v>65.2964</v>
      </c>
      <c r="H450" s="27">
        <v>4.327</v>
      </c>
      <c r="I450" s="27">
        <f t="shared" si="48"/>
        <v>76.8534</v>
      </c>
      <c r="J450" s="16">
        <v>14</v>
      </c>
      <c r="K450" s="16">
        <v>26</v>
      </c>
      <c r="L450" s="30">
        <f t="shared" si="43"/>
        <v>0.538461538461538</v>
      </c>
      <c r="M450" s="16">
        <v>29</v>
      </c>
      <c r="N450" s="16">
        <v>54</v>
      </c>
      <c r="O450" s="30">
        <f t="shared" si="45"/>
        <v>0.537037037037037</v>
      </c>
      <c r="P450" s="22"/>
    </row>
    <row r="451" s="1" customFormat="1" ht="21.35" customHeight="1" spans="1:16">
      <c r="A451" s="8">
        <v>448</v>
      </c>
      <c r="B451" s="25">
        <v>2019011712</v>
      </c>
      <c r="C451" s="25" t="s">
        <v>580</v>
      </c>
      <c r="D451" s="25">
        <v>2019</v>
      </c>
      <c r="E451" s="25" t="s">
        <v>549</v>
      </c>
      <c r="F451" s="26">
        <v>7.4</v>
      </c>
      <c r="G451" s="26">
        <v>62.72</v>
      </c>
      <c r="H451" s="26">
        <v>6.63</v>
      </c>
      <c r="I451" s="26">
        <v>76.75</v>
      </c>
      <c r="J451" s="25">
        <v>16</v>
      </c>
      <c r="K451" s="25">
        <v>28</v>
      </c>
      <c r="L451" s="29">
        <f t="shared" si="43"/>
        <v>0.571428571428571</v>
      </c>
      <c r="M451" s="16">
        <v>30</v>
      </c>
      <c r="N451" s="16">
        <v>54</v>
      </c>
      <c r="O451" s="30">
        <f t="shared" si="45"/>
        <v>0.555555555555556</v>
      </c>
      <c r="P451" s="22"/>
    </row>
    <row r="452" s="1" customFormat="1" ht="21.35" customHeight="1" spans="1:16">
      <c r="A452" s="8">
        <v>449</v>
      </c>
      <c r="B452" s="16">
        <v>2019011697</v>
      </c>
      <c r="C452" s="16" t="s">
        <v>581</v>
      </c>
      <c r="D452" s="16">
        <v>2019</v>
      </c>
      <c r="E452" s="16" t="s">
        <v>553</v>
      </c>
      <c r="F452" s="27">
        <v>7.45</v>
      </c>
      <c r="G452" s="27">
        <v>63.6228</v>
      </c>
      <c r="H452" s="27">
        <v>5.5705</v>
      </c>
      <c r="I452" s="27">
        <f t="shared" ref="I452:I454" si="49">SUM(F452:H452)</f>
        <v>76.6433</v>
      </c>
      <c r="J452" s="16">
        <v>15</v>
      </c>
      <c r="K452" s="16">
        <v>26</v>
      </c>
      <c r="L452" s="30">
        <f t="shared" si="43"/>
        <v>0.576923076923077</v>
      </c>
      <c r="M452" s="16">
        <v>31</v>
      </c>
      <c r="N452" s="16">
        <v>54</v>
      </c>
      <c r="O452" s="30">
        <f t="shared" si="45"/>
        <v>0.574074074074074</v>
      </c>
      <c r="P452" s="22"/>
    </row>
    <row r="453" s="1" customFormat="1" ht="21.35" customHeight="1" spans="1:16">
      <c r="A453" s="8">
        <v>450</v>
      </c>
      <c r="B453" s="25">
        <v>2019011744</v>
      </c>
      <c r="C453" s="16" t="s">
        <v>582</v>
      </c>
      <c r="D453" s="25">
        <v>2019</v>
      </c>
      <c r="E453" s="16" t="s">
        <v>549</v>
      </c>
      <c r="F453" s="26">
        <v>7.3</v>
      </c>
      <c r="G453" s="26">
        <v>60.47</v>
      </c>
      <c r="H453" s="26">
        <v>8</v>
      </c>
      <c r="I453" s="26">
        <f t="shared" si="49"/>
        <v>75.77</v>
      </c>
      <c r="J453" s="25">
        <v>17</v>
      </c>
      <c r="K453" s="25">
        <v>28</v>
      </c>
      <c r="L453" s="29">
        <f t="shared" si="43"/>
        <v>0.607142857142857</v>
      </c>
      <c r="M453" s="16">
        <v>32</v>
      </c>
      <c r="N453" s="16">
        <v>54</v>
      </c>
      <c r="O453" s="30">
        <f t="shared" si="45"/>
        <v>0.592592592592593</v>
      </c>
      <c r="P453" s="22"/>
    </row>
    <row r="454" s="1" customFormat="1" ht="21.35" customHeight="1" spans="1:16">
      <c r="A454" s="8">
        <v>451</v>
      </c>
      <c r="B454" s="16">
        <v>2019011736</v>
      </c>
      <c r="C454" s="16" t="s">
        <v>583</v>
      </c>
      <c r="D454" s="16">
        <v>2019</v>
      </c>
      <c r="E454" s="16" t="s">
        <v>553</v>
      </c>
      <c r="F454" s="27">
        <v>7.59</v>
      </c>
      <c r="G454" s="27">
        <v>61.1232</v>
      </c>
      <c r="H454" s="27">
        <v>6.322</v>
      </c>
      <c r="I454" s="27">
        <f t="shared" si="49"/>
        <v>75.0352</v>
      </c>
      <c r="J454" s="16">
        <v>16</v>
      </c>
      <c r="K454" s="16">
        <v>26</v>
      </c>
      <c r="L454" s="30">
        <f t="shared" si="43"/>
        <v>0.615384615384615</v>
      </c>
      <c r="M454" s="16">
        <v>33</v>
      </c>
      <c r="N454" s="16">
        <v>54</v>
      </c>
      <c r="O454" s="30">
        <f t="shared" si="45"/>
        <v>0.611111111111111</v>
      </c>
      <c r="P454" s="22"/>
    </row>
    <row r="455" s="1" customFormat="1" ht="21.35" customHeight="1" spans="1:16">
      <c r="A455" s="8">
        <v>452</v>
      </c>
      <c r="B455" s="25">
        <v>2019011692</v>
      </c>
      <c r="C455" s="25" t="s">
        <v>584</v>
      </c>
      <c r="D455" s="25">
        <v>2019</v>
      </c>
      <c r="E455" s="25" t="s">
        <v>549</v>
      </c>
      <c r="F455" s="26">
        <v>9.4</v>
      </c>
      <c r="G455" s="26">
        <v>57.62</v>
      </c>
      <c r="H455" s="26">
        <v>7.93</v>
      </c>
      <c r="I455" s="26">
        <v>74.95</v>
      </c>
      <c r="J455" s="25">
        <v>18</v>
      </c>
      <c r="K455" s="25">
        <v>28</v>
      </c>
      <c r="L455" s="29">
        <f t="shared" si="43"/>
        <v>0.642857142857143</v>
      </c>
      <c r="M455" s="16">
        <v>34</v>
      </c>
      <c r="N455" s="16">
        <v>54</v>
      </c>
      <c r="O455" s="30">
        <f t="shared" si="45"/>
        <v>0.62962962962963</v>
      </c>
      <c r="P455" s="22"/>
    </row>
    <row r="456" s="1" customFormat="1" ht="21.35" customHeight="1" spans="1:16">
      <c r="A456" s="8">
        <v>453</v>
      </c>
      <c r="B456" s="25">
        <v>2019011656</v>
      </c>
      <c r="C456" s="25" t="s">
        <v>585</v>
      </c>
      <c r="D456" s="25">
        <v>2019</v>
      </c>
      <c r="E456" s="25" t="s">
        <v>549</v>
      </c>
      <c r="F456" s="26">
        <v>7</v>
      </c>
      <c r="G456" s="26">
        <v>61.13</v>
      </c>
      <c r="H456" s="26">
        <v>6.52</v>
      </c>
      <c r="I456" s="26">
        <v>74.65</v>
      </c>
      <c r="J456" s="25">
        <v>19</v>
      </c>
      <c r="K456" s="25">
        <v>28</v>
      </c>
      <c r="L456" s="29">
        <f t="shared" si="43"/>
        <v>0.678571428571429</v>
      </c>
      <c r="M456" s="16">
        <v>35</v>
      </c>
      <c r="N456" s="16">
        <v>54</v>
      </c>
      <c r="O456" s="30">
        <f t="shared" si="45"/>
        <v>0.648148148148148</v>
      </c>
      <c r="P456" s="22"/>
    </row>
    <row r="457" s="1" customFormat="1" ht="21.35" customHeight="1" spans="1:16">
      <c r="A457" s="8">
        <v>454</v>
      </c>
      <c r="B457" s="16">
        <v>2019011750</v>
      </c>
      <c r="C457" s="16" t="s">
        <v>586</v>
      </c>
      <c r="D457" s="16">
        <v>2019</v>
      </c>
      <c r="E457" s="16" t="s">
        <v>553</v>
      </c>
      <c r="F457" s="16">
        <v>7.25</v>
      </c>
      <c r="G457" s="16">
        <v>62.3084</v>
      </c>
      <c r="H457" s="16">
        <v>5.04</v>
      </c>
      <c r="I457" s="16">
        <f t="shared" ref="I457:I461" si="50">SUM(F457:H457)</f>
        <v>74.5984</v>
      </c>
      <c r="J457" s="16">
        <v>17</v>
      </c>
      <c r="K457" s="16">
        <v>26</v>
      </c>
      <c r="L457" s="30">
        <f t="shared" si="43"/>
        <v>0.653846153846154</v>
      </c>
      <c r="M457" s="16">
        <v>36</v>
      </c>
      <c r="N457" s="16">
        <v>54</v>
      </c>
      <c r="O457" s="30">
        <f t="shared" si="45"/>
        <v>0.666666666666667</v>
      </c>
      <c r="P457" s="22"/>
    </row>
    <row r="458" s="1" customFormat="1" ht="21.35" customHeight="1" spans="1:16">
      <c r="A458" s="8">
        <v>455</v>
      </c>
      <c r="B458" s="16">
        <v>2019011685</v>
      </c>
      <c r="C458" s="16" t="s">
        <v>587</v>
      </c>
      <c r="D458" s="16">
        <v>2019</v>
      </c>
      <c r="E458" s="16" t="s">
        <v>553</v>
      </c>
      <c r="F458" s="27">
        <v>8.6</v>
      </c>
      <c r="G458" s="27">
        <v>61.2884</v>
      </c>
      <c r="H458" s="27">
        <v>4.1</v>
      </c>
      <c r="I458" s="27">
        <f t="shared" si="50"/>
        <v>73.9884</v>
      </c>
      <c r="J458" s="16">
        <v>18</v>
      </c>
      <c r="K458" s="16">
        <v>26</v>
      </c>
      <c r="L458" s="30">
        <f t="shared" si="43"/>
        <v>0.692307692307692</v>
      </c>
      <c r="M458" s="16">
        <v>37</v>
      </c>
      <c r="N458" s="16">
        <v>54</v>
      </c>
      <c r="O458" s="30">
        <f t="shared" si="45"/>
        <v>0.685185185185185</v>
      </c>
      <c r="P458" s="22"/>
    </row>
    <row r="459" s="1" customFormat="1" ht="21.35" customHeight="1" spans="1:16">
      <c r="A459" s="8">
        <v>456</v>
      </c>
      <c r="B459" s="25">
        <v>2019011665</v>
      </c>
      <c r="C459" s="25" t="s">
        <v>588</v>
      </c>
      <c r="D459" s="25">
        <v>2019</v>
      </c>
      <c r="E459" s="25" t="s">
        <v>549</v>
      </c>
      <c r="F459" s="26">
        <v>7.6</v>
      </c>
      <c r="G459" s="26">
        <v>59.39</v>
      </c>
      <c r="H459" s="26">
        <v>6.8</v>
      </c>
      <c r="I459" s="26">
        <v>73.79</v>
      </c>
      <c r="J459" s="25">
        <v>20</v>
      </c>
      <c r="K459" s="25">
        <v>28</v>
      </c>
      <c r="L459" s="29">
        <f t="shared" si="43"/>
        <v>0.714285714285714</v>
      </c>
      <c r="M459" s="16">
        <v>38</v>
      </c>
      <c r="N459" s="16">
        <v>54</v>
      </c>
      <c r="O459" s="30">
        <f t="shared" si="45"/>
        <v>0.703703703703704</v>
      </c>
      <c r="P459" s="22"/>
    </row>
    <row r="460" s="1" customFormat="1" ht="21.35" customHeight="1" spans="1:16">
      <c r="A460" s="8">
        <v>457</v>
      </c>
      <c r="B460" s="16">
        <v>2019011699</v>
      </c>
      <c r="C460" s="16" t="s">
        <v>589</v>
      </c>
      <c r="D460" s="16">
        <v>2019</v>
      </c>
      <c r="E460" s="16" t="s">
        <v>553</v>
      </c>
      <c r="F460" s="27">
        <v>7.75</v>
      </c>
      <c r="G460" s="27">
        <v>60.0716</v>
      </c>
      <c r="H460" s="27">
        <v>5.614</v>
      </c>
      <c r="I460" s="27">
        <f t="shared" si="50"/>
        <v>73.4356</v>
      </c>
      <c r="J460" s="16">
        <v>19</v>
      </c>
      <c r="K460" s="16">
        <v>26</v>
      </c>
      <c r="L460" s="30">
        <f t="shared" si="43"/>
        <v>0.730769230769231</v>
      </c>
      <c r="M460" s="16">
        <v>39</v>
      </c>
      <c r="N460" s="16">
        <v>54</v>
      </c>
      <c r="O460" s="30">
        <f t="shared" si="45"/>
        <v>0.722222222222222</v>
      </c>
      <c r="P460" s="22"/>
    </row>
    <row r="461" s="1" customFormat="1" ht="21.35" customHeight="1" spans="1:16">
      <c r="A461" s="8">
        <v>458</v>
      </c>
      <c r="B461" s="16">
        <v>2019011742</v>
      </c>
      <c r="C461" s="16" t="s">
        <v>590</v>
      </c>
      <c r="D461" s="16">
        <v>2019</v>
      </c>
      <c r="E461" s="16" t="s">
        <v>553</v>
      </c>
      <c r="F461" s="27">
        <v>7.45</v>
      </c>
      <c r="G461" s="27">
        <v>59.7584</v>
      </c>
      <c r="H461" s="27">
        <v>5.5</v>
      </c>
      <c r="I461" s="27">
        <f t="shared" si="50"/>
        <v>72.7084</v>
      </c>
      <c r="J461" s="16">
        <v>20</v>
      </c>
      <c r="K461" s="16">
        <v>26</v>
      </c>
      <c r="L461" s="30">
        <f t="shared" si="43"/>
        <v>0.769230769230769</v>
      </c>
      <c r="M461" s="16">
        <v>40</v>
      </c>
      <c r="N461" s="16">
        <v>54</v>
      </c>
      <c r="O461" s="30">
        <f t="shared" si="45"/>
        <v>0.740740740740741</v>
      </c>
      <c r="P461" s="22"/>
    </row>
    <row r="462" s="1" customFormat="1" ht="21.35" customHeight="1" spans="1:16">
      <c r="A462" s="8">
        <v>459</v>
      </c>
      <c r="B462" s="25">
        <v>2019011715</v>
      </c>
      <c r="C462" s="25" t="s">
        <v>591</v>
      </c>
      <c r="D462" s="25">
        <v>2019</v>
      </c>
      <c r="E462" s="25" t="s">
        <v>549</v>
      </c>
      <c r="F462" s="26">
        <v>7</v>
      </c>
      <c r="G462" s="26">
        <v>62.0936</v>
      </c>
      <c r="H462" s="26">
        <v>3.443</v>
      </c>
      <c r="I462" s="26">
        <v>72.5366</v>
      </c>
      <c r="J462" s="25">
        <v>21</v>
      </c>
      <c r="K462" s="25">
        <v>28</v>
      </c>
      <c r="L462" s="29">
        <f t="shared" si="43"/>
        <v>0.75</v>
      </c>
      <c r="M462" s="16">
        <v>41</v>
      </c>
      <c r="N462" s="16">
        <v>54</v>
      </c>
      <c r="O462" s="30">
        <f t="shared" si="45"/>
        <v>0.759259259259259</v>
      </c>
      <c r="P462" s="22"/>
    </row>
    <row r="463" s="1" customFormat="1" ht="21.35" customHeight="1" spans="1:16">
      <c r="A463" s="8">
        <v>460</v>
      </c>
      <c r="B463" s="25">
        <v>2019011648</v>
      </c>
      <c r="C463" s="25" t="s">
        <v>592</v>
      </c>
      <c r="D463" s="25">
        <v>2019</v>
      </c>
      <c r="E463" s="25" t="s">
        <v>549</v>
      </c>
      <c r="F463" s="26">
        <v>7.16</v>
      </c>
      <c r="G463" s="26">
        <v>59.36</v>
      </c>
      <c r="H463" s="26">
        <v>5.85</v>
      </c>
      <c r="I463" s="26">
        <v>72.37</v>
      </c>
      <c r="J463" s="25">
        <v>22</v>
      </c>
      <c r="K463" s="25">
        <v>28</v>
      </c>
      <c r="L463" s="29">
        <f t="shared" si="43"/>
        <v>0.785714285714286</v>
      </c>
      <c r="M463" s="16">
        <v>42</v>
      </c>
      <c r="N463" s="16">
        <v>54</v>
      </c>
      <c r="O463" s="30">
        <f t="shared" si="45"/>
        <v>0.777777777777778</v>
      </c>
      <c r="P463" s="22"/>
    </row>
    <row r="464" s="1" customFormat="1" ht="21.35" customHeight="1" spans="1:16">
      <c r="A464" s="8">
        <v>461</v>
      </c>
      <c r="B464" s="16">
        <v>2019011748</v>
      </c>
      <c r="C464" s="16" t="s">
        <v>593</v>
      </c>
      <c r="D464" s="16">
        <v>2019</v>
      </c>
      <c r="E464" s="16" t="s">
        <v>553</v>
      </c>
      <c r="F464" s="27">
        <v>7.15</v>
      </c>
      <c r="G464" s="27">
        <v>60.614</v>
      </c>
      <c r="H464" s="27">
        <v>4.16</v>
      </c>
      <c r="I464" s="27">
        <f t="shared" ref="I464:I467" si="51">SUM(F464:H464)</f>
        <v>71.924</v>
      </c>
      <c r="J464" s="16">
        <v>21</v>
      </c>
      <c r="K464" s="16">
        <v>26</v>
      </c>
      <c r="L464" s="30">
        <f t="shared" si="43"/>
        <v>0.807692307692308</v>
      </c>
      <c r="M464" s="16">
        <v>43</v>
      </c>
      <c r="N464" s="16">
        <v>54</v>
      </c>
      <c r="O464" s="30">
        <f t="shared" si="45"/>
        <v>0.796296296296296</v>
      </c>
      <c r="P464" s="22"/>
    </row>
    <row r="465" s="1" customFormat="1" ht="21.35" customHeight="1" spans="1:16">
      <c r="A465" s="8">
        <v>462</v>
      </c>
      <c r="B465" s="25">
        <v>2019011720</v>
      </c>
      <c r="C465" s="25" t="s">
        <v>594</v>
      </c>
      <c r="D465" s="25">
        <v>2019</v>
      </c>
      <c r="E465" s="25" t="s">
        <v>549</v>
      </c>
      <c r="F465" s="26">
        <v>7.3</v>
      </c>
      <c r="G465" s="26">
        <v>58.06</v>
      </c>
      <c r="H465" s="26">
        <v>6.53</v>
      </c>
      <c r="I465" s="26">
        <v>71.89</v>
      </c>
      <c r="J465" s="25">
        <v>23</v>
      </c>
      <c r="K465" s="25">
        <v>28</v>
      </c>
      <c r="L465" s="29">
        <f t="shared" si="43"/>
        <v>0.821428571428571</v>
      </c>
      <c r="M465" s="16">
        <v>44</v>
      </c>
      <c r="N465" s="16">
        <v>54</v>
      </c>
      <c r="O465" s="30">
        <f t="shared" si="45"/>
        <v>0.814814814814815</v>
      </c>
      <c r="P465" s="22"/>
    </row>
    <row r="466" s="1" customFormat="1" ht="21.35" customHeight="1" spans="1:16">
      <c r="A466" s="8">
        <v>463</v>
      </c>
      <c r="B466" s="16">
        <v>2019011657</v>
      </c>
      <c r="C466" s="16" t="s">
        <v>595</v>
      </c>
      <c r="D466" s="16">
        <v>2019</v>
      </c>
      <c r="E466" s="16" t="s">
        <v>553</v>
      </c>
      <c r="F466" s="27">
        <v>7.35</v>
      </c>
      <c r="G466" s="27">
        <v>59.0224</v>
      </c>
      <c r="H466" s="27">
        <v>4.45</v>
      </c>
      <c r="I466" s="27">
        <f t="shared" si="51"/>
        <v>70.8224</v>
      </c>
      <c r="J466" s="16">
        <v>22</v>
      </c>
      <c r="K466" s="16">
        <v>26</v>
      </c>
      <c r="L466" s="30">
        <f t="shared" si="43"/>
        <v>0.846153846153846</v>
      </c>
      <c r="M466" s="16">
        <v>45</v>
      </c>
      <c r="N466" s="16">
        <v>54</v>
      </c>
      <c r="O466" s="30">
        <f t="shared" si="45"/>
        <v>0.833333333333333</v>
      </c>
      <c r="P466" s="22"/>
    </row>
    <row r="467" s="1" customFormat="1" ht="21.35" customHeight="1" spans="1:16">
      <c r="A467" s="8">
        <v>464</v>
      </c>
      <c r="B467" s="16">
        <v>2019011652</v>
      </c>
      <c r="C467" s="16" t="s">
        <v>596</v>
      </c>
      <c r="D467" s="16">
        <v>2019</v>
      </c>
      <c r="E467" s="16" t="s">
        <v>553</v>
      </c>
      <c r="F467" s="27">
        <v>7.15</v>
      </c>
      <c r="G467" s="27">
        <v>58.5128</v>
      </c>
      <c r="H467" s="27">
        <v>4.011</v>
      </c>
      <c r="I467" s="27">
        <f t="shared" si="51"/>
        <v>69.6738</v>
      </c>
      <c r="J467" s="16">
        <v>23</v>
      </c>
      <c r="K467" s="16">
        <v>26</v>
      </c>
      <c r="L467" s="30">
        <f t="shared" si="43"/>
        <v>0.884615384615385</v>
      </c>
      <c r="M467" s="16">
        <v>46</v>
      </c>
      <c r="N467" s="16">
        <v>54</v>
      </c>
      <c r="O467" s="30">
        <f t="shared" si="45"/>
        <v>0.851851851851852</v>
      </c>
      <c r="P467" s="22"/>
    </row>
    <row r="468" s="1" customFormat="1" ht="21.35" customHeight="1" spans="1:16">
      <c r="A468" s="8">
        <v>465</v>
      </c>
      <c r="B468" s="25">
        <v>2019011754</v>
      </c>
      <c r="C468" s="25" t="s">
        <v>597</v>
      </c>
      <c r="D468" s="25">
        <v>2019</v>
      </c>
      <c r="E468" s="25" t="s">
        <v>549</v>
      </c>
      <c r="F468" s="26">
        <v>8.98</v>
      </c>
      <c r="G468" s="26">
        <v>55.3</v>
      </c>
      <c r="H468" s="26">
        <v>5.31</v>
      </c>
      <c r="I468" s="26">
        <v>69.59</v>
      </c>
      <c r="J468" s="25">
        <v>24</v>
      </c>
      <c r="K468" s="25">
        <v>28</v>
      </c>
      <c r="L468" s="29">
        <f t="shared" si="43"/>
        <v>0.857142857142857</v>
      </c>
      <c r="M468" s="16">
        <v>47</v>
      </c>
      <c r="N468" s="16">
        <v>54</v>
      </c>
      <c r="O468" s="30">
        <f t="shared" si="45"/>
        <v>0.87037037037037</v>
      </c>
      <c r="P468" s="22"/>
    </row>
    <row r="469" s="1" customFormat="1" ht="21.35" customHeight="1" spans="1:16">
      <c r="A469" s="8">
        <v>466</v>
      </c>
      <c r="B469" s="25">
        <v>2019011716</v>
      </c>
      <c r="C469" s="25" t="s">
        <v>598</v>
      </c>
      <c r="D469" s="25">
        <v>2019</v>
      </c>
      <c r="E469" s="25" t="s">
        <v>549</v>
      </c>
      <c r="F469" s="26">
        <v>10</v>
      </c>
      <c r="G469" s="26">
        <v>53.42</v>
      </c>
      <c r="H469" s="26">
        <v>4.79</v>
      </c>
      <c r="I469" s="26">
        <v>68.21</v>
      </c>
      <c r="J469" s="25">
        <v>25</v>
      </c>
      <c r="K469" s="25">
        <v>28</v>
      </c>
      <c r="L469" s="29">
        <f t="shared" si="43"/>
        <v>0.892857142857143</v>
      </c>
      <c r="M469" s="16">
        <v>48</v>
      </c>
      <c r="N469" s="16">
        <v>54</v>
      </c>
      <c r="O469" s="30">
        <f t="shared" si="45"/>
        <v>0.888888888888889</v>
      </c>
      <c r="P469" s="22"/>
    </row>
    <row r="470" s="1" customFormat="1" ht="21.35" customHeight="1" spans="1:16">
      <c r="A470" s="8">
        <v>467</v>
      </c>
      <c r="B470" s="16">
        <v>2019011725</v>
      </c>
      <c r="C470" s="16" t="s">
        <v>599</v>
      </c>
      <c r="D470" s="16">
        <v>2019</v>
      </c>
      <c r="E470" s="16" t="s">
        <v>553</v>
      </c>
      <c r="F470" s="27">
        <v>7.15</v>
      </c>
      <c r="G470" s="27">
        <v>54.2276</v>
      </c>
      <c r="H470" s="27">
        <v>5.224</v>
      </c>
      <c r="I470" s="27">
        <f t="shared" ref="I470:I474" si="52">SUM(F470:H470)</f>
        <v>66.6016</v>
      </c>
      <c r="J470" s="16">
        <v>24</v>
      </c>
      <c r="K470" s="16">
        <v>26</v>
      </c>
      <c r="L470" s="30">
        <f t="shared" si="43"/>
        <v>0.923076923076923</v>
      </c>
      <c r="M470" s="16">
        <v>49</v>
      </c>
      <c r="N470" s="16">
        <v>54</v>
      </c>
      <c r="O470" s="30">
        <f t="shared" si="45"/>
        <v>0.907407407407407</v>
      </c>
      <c r="P470" s="22"/>
    </row>
    <row r="471" s="1" customFormat="1" ht="21.35" customHeight="1" spans="1:16">
      <c r="A471" s="8">
        <v>468</v>
      </c>
      <c r="B471" s="25">
        <v>2019011642</v>
      </c>
      <c r="C471" s="25" t="s">
        <v>600</v>
      </c>
      <c r="D471" s="25">
        <v>2019</v>
      </c>
      <c r="E471" s="25" t="s">
        <v>549</v>
      </c>
      <c r="F471" s="26">
        <v>7.96</v>
      </c>
      <c r="G471" s="26">
        <v>51.13</v>
      </c>
      <c r="H471" s="26">
        <v>5.85</v>
      </c>
      <c r="I471" s="26">
        <v>64.94</v>
      </c>
      <c r="J471" s="25">
        <v>26</v>
      </c>
      <c r="K471" s="25">
        <v>28</v>
      </c>
      <c r="L471" s="29">
        <f t="shared" si="43"/>
        <v>0.928571428571429</v>
      </c>
      <c r="M471" s="16">
        <v>50</v>
      </c>
      <c r="N471" s="16">
        <v>54</v>
      </c>
      <c r="O471" s="30">
        <f t="shared" si="45"/>
        <v>0.925925925925926</v>
      </c>
      <c r="P471" s="22"/>
    </row>
    <row r="472" s="1" customFormat="1" ht="21.35" customHeight="1" spans="1:16">
      <c r="A472" s="8">
        <v>469</v>
      </c>
      <c r="B472" s="25">
        <v>2019011722</v>
      </c>
      <c r="C472" s="25" t="s">
        <v>601</v>
      </c>
      <c r="D472" s="25">
        <v>2019</v>
      </c>
      <c r="E472" s="25" t="s">
        <v>549</v>
      </c>
      <c r="F472" s="26">
        <v>7.2</v>
      </c>
      <c r="G472" s="26">
        <v>51.57</v>
      </c>
      <c r="H472" s="26">
        <v>5.69</v>
      </c>
      <c r="I472" s="26">
        <v>64.46</v>
      </c>
      <c r="J472" s="25">
        <v>27</v>
      </c>
      <c r="K472" s="25">
        <v>28</v>
      </c>
      <c r="L472" s="29">
        <f t="shared" si="43"/>
        <v>0.964285714285714</v>
      </c>
      <c r="M472" s="16">
        <v>51</v>
      </c>
      <c r="N472" s="16">
        <v>54</v>
      </c>
      <c r="O472" s="30">
        <f t="shared" si="45"/>
        <v>0.944444444444444</v>
      </c>
      <c r="P472" s="22"/>
    </row>
    <row r="473" s="1" customFormat="1" ht="21.35" customHeight="1" spans="1:16">
      <c r="A473" s="8">
        <v>470</v>
      </c>
      <c r="B473" s="16">
        <v>2019011740</v>
      </c>
      <c r="C473" s="16" t="s">
        <v>602</v>
      </c>
      <c r="D473" s="16">
        <v>2019</v>
      </c>
      <c r="E473" s="16" t="s">
        <v>553</v>
      </c>
      <c r="F473" s="27">
        <v>7.15</v>
      </c>
      <c r="G473" s="27">
        <v>49.6192</v>
      </c>
      <c r="H473" s="27">
        <v>5.935</v>
      </c>
      <c r="I473" s="27">
        <f t="shared" si="52"/>
        <v>62.7042</v>
      </c>
      <c r="J473" s="16">
        <v>25</v>
      </c>
      <c r="K473" s="16">
        <v>26</v>
      </c>
      <c r="L473" s="30">
        <f t="shared" si="43"/>
        <v>0.961538461538462</v>
      </c>
      <c r="M473" s="16">
        <v>52</v>
      </c>
      <c r="N473" s="16">
        <v>54</v>
      </c>
      <c r="O473" s="30">
        <f t="shared" si="45"/>
        <v>0.962962962962963</v>
      </c>
      <c r="P473" s="22"/>
    </row>
    <row r="474" s="1" customFormat="1" ht="21.35" customHeight="1" spans="1:16">
      <c r="A474" s="8">
        <v>471</v>
      </c>
      <c r="B474" s="16">
        <v>2019011640</v>
      </c>
      <c r="C474" s="16" t="s">
        <v>603</v>
      </c>
      <c r="D474" s="16">
        <v>2019</v>
      </c>
      <c r="E474" s="16" t="s">
        <v>553</v>
      </c>
      <c r="F474" s="27">
        <v>8</v>
      </c>
      <c r="G474" s="27">
        <v>44.01</v>
      </c>
      <c r="H474" s="27">
        <v>4.795</v>
      </c>
      <c r="I474" s="27">
        <f t="shared" si="52"/>
        <v>56.805</v>
      </c>
      <c r="J474" s="16">
        <v>26</v>
      </c>
      <c r="K474" s="16">
        <v>26</v>
      </c>
      <c r="L474" s="30">
        <f t="shared" si="43"/>
        <v>1</v>
      </c>
      <c r="M474" s="16">
        <v>53</v>
      </c>
      <c r="N474" s="16">
        <v>54</v>
      </c>
      <c r="O474" s="30">
        <f t="shared" si="45"/>
        <v>0.981481481481482</v>
      </c>
      <c r="P474" s="22"/>
    </row>
    <row r="475" s="1" customFormat="1" ht="21.35" customHeight="1" spans="1:16">
      <c r="A475" s="8">
        <v>472</v>
      </c>
      <c r="B475" s="25">
        <v>2019011650</v>
      </c>
      <c r="C475" s="25" t="s">
        <v>604</v>
      </c>
      <c r="D475" s="25">
        <v>2019</v>
      </c>
      <c r="E475" s="25" t="s">
        <v>549</v>
      </c>
      <c r="F475" s="26">
        <v>7.6</v>
      </c>
      <c r="G475" s="26">
        <v>43.392</v>
      </c>
      <c r="H475" s="26">
        <v>3.093</v>
      </c>
      <c r="I475" s="26">
        <v>54.085</v>
      </c>
      <c r="J475" s="25">
        <v>28</v>
      </c>
      <c r="K475" s="25">
        <v>28</v>
      </c>
      <c r="L475" s="29">
        <f t="shared" si="43"/>
        <v>1</v>
      </c>
      <c r="M475" s="16">
        <v>54</v>
      </c>
      <c r="N475" s="16">
        <v>54</v>
      </c>
      <c r="O475" s="30">
        <f t="shared" si="45"/>
        <v>1</v>
      </c>
      <c r="P475" s="22"/>
    </row>
    <row r="476" s="1" customFormat="1" ht="21.35" customHeight="1" spans="1:16">
      <c r="A476" s="8">
        <v>473</v>
      </c>
      <c r="B476" s="16">
        <v>2019011785</v>
      </c>
      <c r="C476" s="16" t="s">
        <v>605</v>
      </c>
      <c r="D476" s="16">
        <v>2019</v>
      </c>
      <c r="E476" s="16" t="s">
        <v>606</v>
      </c>
      <c r="F476" s="17">
        <v>10</v>
      </c>
      <c r="G476" s="17">
        <v>74.1476</v>
      </c>
      <c r="H476" s="17">
        <v>8</v>
      </c>
      <c r="I476" s="17">
        <f t="shared" ref="I476:I479" si="53">F476+G476+H476</f>
        <v>92.1476</v>
      </c>
      <c r="J476" s="16">
        <v>1</v>
      </c>
      <c r="K476" s="16">
        <v>22</v>
      </c>
      <c r="L476" s="21">
        <f t="shared" si="43"/>
        <v>0.0454545454545455</v>
      </c>
      <c r="M476" s="16">
        <v>1</v>
      </c>
      <c r="N476" s="16">
        <v>43</v>
      </c>
      <c r="O476" s="21">
        <f t="shared" si="45"/>
        <v>0.0232558139534884</v>
      </c>
      <c r="P476" s="16"/>
    </row>
    <row r="477" s="1" customFormat="1" ht="21.35" customHeight="1" spans="1:16">
      <c r="A477" s="8">
        <v>474</v>
      </c>
      <c r="B477" s="16">
        <v>2019011763</v>
      </c>
      <c r="C477" s="16" t="s">
        <v>607</v>
      </c>
      <c r="D477" s="16">
        <v>2019</v>
      </c>
      <c r="E477" s="16" t="s">
        <v>608</v>
      </c>
      <c r="F477" s="17">
        <v>10</v>
      </c>
      <c r="G477" s="17">
        <v>73.9568</v>
      </c>
      <c r="H477" s="17">
        <v>8</v>
      </c>
      <c r="I477" s="17">
        <v>91.9568</v>
      </c>
      <c r="J477" s="16">
        <v>1</v>
      </c>
      <c r="K477" s="16">
        <v>21</v>
      </c>
      <c r="L477" s="21">
        <v>0.0476190476190476</v>
      </c>
      <c r="M477" s="16">
        <v>2</v>
      </c>
      <c r="N477" s="16">
        <v>43</v>
      </c>
      <c r="O477" s="21">
        <f t="shared" si="45"/>
        <v>0.0465116279069767</v>
      </c>
      <c r="P477" s="16"/>
    </row>
    <row r="478" s="1" customFormat="1" ht="21.35" customHeight="1" spans="1:16">
      <c r="A478" s="8">
        <v>475</v>
      </c>
      <c r="B478" s="16">
        <v>2019011798</v>
      </c>
      <c r="C478" s="16" t="s">
        <v>609</v>
      </c>
      <c r="D478" s="16">
        <v>2019</v>
      </c>
      <c r="E478" s="16" t="s">
        <v>606</v>
      </c>
      <c r="F478" s="17">
        <v>10</v>
      </c>
      <c r="G478" s="17">
        <v>72.1168</v>
      </c>
      <c r="H478" s="17">
        <v>8</v>
      </c>
      <c r="I478" s="17">
        <f t="shared" si="53"/>
        <v>90.1168</v>
      </c>
      <c r="J478" s="16">
        <v>2</v>
      </c>
      <c r="K478" s="16">
        <v>22</v>
      </c>
      <c r="L478" s="21">
        <f t="shared" ref="L478:L484" si="54">J478/K478</f>
        <v>0.0909090909090909</v>
      </c>
      <c r="M478" s="16">
        <v>3</v>
      </c>
      <c r="N478" s="16">
        <v>43</v>
      </c>
      <c r="O478" s="21">
        <f t="shared" si="45"/>
        <v>0.0697674418604651</v>
      </c>
      <c r="P478" s="16"/>
    </row>
    <row r="479" s="1" customFormat="1" ht="21.35" customHeight="1" spans="1:16">
      <c r="A479" s="8">
        <v>476</v>
      </c>
      <c r="B479" s="16">
        <v>2019011780</v>
      </c>
      <c r="C479" s="16" t="s">
        <v>610</v>
      </c>
      <c r="D479" s="16">
        <v>2019</v>
      </c>
      <c r="E479" s="16" t="s">
        <v>606</v>
      </c>
      <c r="F479" s="17">
        <v>9.2</v>
      </c>
      <c r="G479" s="17">
        <v>71.4404</v>
      </c>
      <c r="H479" s="17">
        <v>8</v>
      </c>
      <c r="I479" s="17">
        <f t="shared" si="53"/>
        <v>88.6404</v>
      </c>
      <c r="J479" s="16">
        <v>3</v>
      </c>
      <c r="K479" s="16">
        <v>22</v>
      </c>
      <c r="L479" s="21">
        <f t="shared" si="54"/>
        <v>0.136363636363636</v>
      </c>
      <c r="M479" s="16">
        <v>4</v>
      </c>
      <c r="N479" s="16">
        <v>43</v>
      </c>
      <c r="O479" s="21">
        <f t="shared" si="45"/>
        <v>0.0930232558139535</v>
      </c>
      <c r="P479" s="16"/>
    </row>
    <row r="480" s="1" customFormat="1" ht="21.35" customHeight="1" spans="1:16">
      <c r="A480" s="8">
        <v>477</v>
      </c>
      <c r="B480" s="16">
        <v>2019011776</v>
      </c>
      <c r="C480" s="16" t="s">
        <v>611</v>
      </c>
      <c r="D480" s="16">
        <v>2019</v>
      </c>
      <c r="E480" s="16" t="s">
        <v>608</v>
      </c>
      <c r="F480" s="17">
        <v>10</v>
      </c>
      <c r="G480" s="17">
        <v>70.412</v>
      </c>
      <c r="H480" s="17">
        <v>7.777</v>
      </c>
      <c r="I480" s="17">
        <v>88.187</v>
      </c>
      <c r="J480" s="16">
        <v>2</v>
      </c>
      <c r="K480" s="16">
        <v>21</v>
      </c>
      <c r="L480" s="21">
        <v>0.0952380952380952</v>
      </c>
      <c r="M480" s="16">
        <v>5</v>
      </c>
      <c r="N480" s="16">
        <v>43</v>
      </c>
      <c r="O480" s="21">
        <f t="shared" si="45"/>
        <v>0.116279069767442</v>
      </c>
      <c r="P480" s="16"/>
    </row>
    <row r="481" s="1" customFormat="1" ht="21.35" customHeight="1" spans="1:16">
      <c r="A481" s="8">
        <v>478</v>
      </c>
      <c r="B481" s="16">
        <v>2019011756</v>
      </c>
      <c r="C481" s="16" t="s">
        <v>612</v>
      </c>
      <c r="D481" s="16">
        <v>2019</v>
      </c>
      <c r="E481" s="16" t="s">
        <v>608</v>
      </c>
      <c r="F481" s="17">
        <v>8.7</v>
      </c>
      <c r="G481" s="17">
        <v>72.7844</v>
      </c>
      <c r="H481" s="17">
        <v>6.35</v>
      </c>
      <c r="I481" s="17">
        <v>87.8344</v>
      </c>
      <c r="J481" s="16">
        <v>3</v>
      </c>
      <c r="K481" s="16">
        <v>21</v>
      </c>
      <c r="L481" s="21">
        <v>0.142857142857143</v>
      </c>
      <c r="M481" s="16">
        <v>6</v>
      </c>
      <c r="N481" s="16">
        <v>43</v>
      </c>
      <c r="O481" s="21">
        <f t="shared" si="45"/>
        <v>0.13953488372093</v>
      </c>
      <c r="P481" s="16"/>
    </row>
    <row r="482" s="1" customFormat="1" ht="21.35" customHeight="1" spans="1:16">
      <c r="A482" s="8">
        <v>479</v>
      </c>
      <c r="B482" s="16">
        <v>2019011775</v>
      </c>
      <c r="C482" s="16" t="s">
        <v>613</v>
      </c>
      <c r="D482" s="16">
        <v>2019</v>
      </c>
      <c r="E482" s="16" t="s">
        <v>608</v>
      </c>
      <c r="F482" s="17">
        <v>9.1</v>
      </c>
      <c r="G482" s="17">
        <v>70.5</v>
      </c>
      <c r="H482" s="17">
        <v>7.874</v>
      </c>
      <c r="I482" s="17">
        <v>87.47</v>
      </c>
      <c r="J482" s="16">
        <v>4</v>
      </c>
      <c r="K482" s="16">
        <v>21</v>
      </c>
      <c r="L482" s="21">
        <v>0.19047619047619</v>
      </c>
      <c r="M482" s="16">
        <v>7</v>
      </c>
      <c r="N482" s="16">
        <v>43</v>
      </c>
      <c r="O482" s="21">
        <f t="shared" si="45"/>
        <v>0.162790697674419</v>
      </c>
      <c r="P482" s="16"/>
    </row>
    <row r="483" s="1" customFormat="1" ht="21.35" customHeight="1" spans="1:16">
      <c r="A483" s="8">
        <v>480</v>
      </c>
      <c r="B483" s="16">
        <v>2019011796</v>
      </c>
      <c r="C483" s="16" t="s">
        <v>614</v>
      </c>
      <c r="D483" s="16">
        <v>2019</v>
      </c>
      <c r="E483" s="16" t="s">
        <v>606</v>
      </c>
      <c r="F483" s="17">
        <v>10</v>
      </c>
      <c r="G483" s="17">
        <v>69.2688</v>
      </c>
      <c r="H483" s="17">
        <v>8</v>
      </c>
      <c r="I483" s="17">
        <f t="shared" ref="I483:I491" si="55">F483+G483+H483</f>
        <v>87.2688</v>
      </c>
      <c r="J483" s="16">
        <v>4</v>
      </c>
      <c r="K483" s="16">
        <v>22</v>
      </c>
      <c r="L483" s="21">
        <f t="shared" si="54"/>
        <v>0.181818181818182</v>
      </c>
      <c r="M483" s="16">
        <v>8</v>
      </c>
      <c r="N483" s="16">
        <v>43</v>
      </c>
      <c r="O483" s="21">
        <f t="shared" si="45"/>
        <v>0.186046511627907</v>
      </c>
      <c r="P483" s="16"/>
    </row>
    <row r="484" s="1" customFormat="1" ht="21.35" customHeight="1" spans="1:16">
      <c r="A484" s="8">
        <v>481</v>
      </c>
      <c r="B484" s="16">
        <v>2019011781</v>
      </c>
      <c r="C484" s="16" t="s">
        <v>615</v>
      </c>
      <c r="D484" s="16">
        <v>2019</v>
      </c>
      <c r="E484" s="16" t="s">
        <v>606</v>
      </c>
      <c r="F484" s="17">
        <v>9.6</v>
      </c>
      <c r="G484" s="17">
        <v>69.416</v>
      </c>
      <c r="H484" s="17">
        <v>8</v>
      </c>
      <c r="I484" s="17">
        <f t="shared" si="55"/>
        <v>87.016</v>
      </c>
      <c r="J484" s="16">
        <v>5</v>
      </c>
      <c r="K484" s="16">
        <v>22</v>
      </c>
      <c r="L484" s="21">
        <f t="shared" si="54"/>
        <v>0.227272727272727</v>
      </c>
      <c r="M484" s="16">
        <v>9</v>
      </c>
      <c r="N484" s="16">
        <v>43</v>
      </c>
      <c r="O484" s="21">
        <f t="shared" si="45"/>
        <v>0.209302325581395</v>
      </c>
      <c r="P484" s="16"/>
    </row>
    <row r="485" s="1" customFormat="1" ht="21.35" customHeight="1" spans="1:16">
      <c r="A485" s="8">
        <v>482</v>
      </c>
      <c r="B485" s="16">
        <v>2019011757</v>
      </c>
      <c r="C485" s="16" t="s">
        <v>616</v>
      </c>
      <c r="D485" s="16">
        <v>2019</v>
      </c>
      <c r="E485" s="16" t="s">
        <v>608</v>
      </c>
      <c r="F485" s="17">
        <v>9.6</v>
      </c>
      <c r="G485" s="17">
        <v>68.217</v>
      </c>
      <c r="H485" s="17">
        <v>8</v>
      </c>
      <c r="I485" s="17">
        <v>85.817</v>
      </c>
      <c r="J485" s="16">
        <v>5</v>
      </c>
      <c r="K485" s="16">
        <v>21</v>
      </c>
      <c r="L485" s="21">
        <v>0.238095238095238</v>
      </c>
      <c r="M485" s="16">
        <v>10</v>
      </c>
      <c r="N485" s="16">
        <v>43</v>
      </c>
      <c r="O485" s="21">
        <f t="shared" si="45"/>
        <v>0.232558139534884</v>
      </c>
      <c r="P485" s="16"/>
    </row>
    <row r="486" s="1" customFormat="1" ht="21.35" customHeight="1" spans="1:16">
      <c r="A486" s="8">
        <v>483</v>
      </c>
      <c r="B486" s="16">
        <v>2019011761</v>
      </c>
      <c r="C486" s="16" t="s">
        <v>617</v>
      </c>
      <c r="D486" s="16">
        <v>2019</v>
      </c>
      <c r="E486" s="16" t="s">
        <v>608</v>
      </c>
      <c r="F486" s="17">
        <v>9.25</v>
      </c>
      <c r="G486" s="17">
        <v>68.3824</v>
      </c>
      <c r="H486" s="17">
        <v>7.93</v>
      </c>
      <c r="I486" s="17">
        <v>85.562</v>
      </c>
      <c r="J486" s="16">
        <v>6</v>
      </c>
      <c r="K486" s="16">
        <v>21</v>
      </c>
      <c r="L486" s="21">
        <v>0.285714285714286</v>
      </c>
      <c r="M486" s="16">
        <v>11</v>
      </c>
      <c r="N486" s="16">
        <v>43</v>
      </c>
      <c r="O486" s="21">
        <f t="shared" si="45"/>
        <v>0.255813953488372</v>
      </c>
      <c r="P486" s="16"/>
    </row>
    <row r="487" s="1" customFormat="1" ht="21.35" customHeight="1" spans="1:16">
      <c r="A487" s="8">
        <v>484</v>
      </c>
      <c r="B487" s="16">
        <v>2019011765</v>
      </c>
      <c r="C487" s="16" t="s">
        <v>618</v>
      </c>
      <c r="D487" s="16">
        <v>2019</v>
      </c>
      <c r="E487" s="16" t="s">
        <v>608</v>
      </c>
      <c r="F487" s="17">
        <v>10</v>
      </c>
      <c r="G487" s="17">
        <v>67.262</v>
      </c>
      <c r="H487" s="17">
        <v>8</v>
      </c>
      <c r="I487" s="17">
        <v>85.262</v>
      </c>
      <c r="J487" s="16">
        <v>7</v>
      </c>
      <c r="K487" s="16">
        <v>21</v>
      </c>
      <c r="L487" s="21">
        <v>0.333333333333333</v>
      </c>
      <c r="M487" s="16">
        <v>12</v>
      </c>
      <c r="N487" s="16">
        <v>43</v>
      </c>
      <c r="O487" s="21">
        <f t="shared" si="45"/>
        <v>0.27906976744186</v>
      </c>
      <c r="P487" s="16"/>
    </row>
    <row r="488" s="1" customFormat="1" ht="21.35" customHeight="1" spans="1:16">
      <c r="A488" s="8">
        <v>485</v>
      </c>
      <c r="B488" s="16">
        <v>2019011793</v>
      </c>
      <c r="C488" s="16" t="s">
        <v>619</v>
      </c>
      <c r="D488" s="16">
        <v>2019</v>
      </c>
      <c r="E488" s="16" t="s">
        <v>606</v>
      </c>
      <c r="F488" s="17">
        <v>9.34</v>
      </c>
      <c r="G488" s="17">
        <v>65.8644</v>
      </c>
      <c r="H488" s="17">
        <v>8</v>
      </c>
      <c r="I488" s="17">
        <f t="shared" si="55"/>
        <v>83.2044</v>
      </c>
      <c r="J488" s="16">
        <v>6</v>
      </c>
      <c r="K488" s="16">
        <v>22</v>
      </c>
      <c r="L488" s="21">
        <f t="shared" ref="L488:L491" si="56">J488/K488</f>
        <v>0.272727272727273</v>
      </c>
      <c r="M488" s="16">
        <v>13</v>
      </c>
      <c r="N488" s="16">
        <v>43</v>
      </c>
      <c r="O488" s="21">
        <f t="shared" si="45"/>
        <v>0.302325581395349</v>
      </c>
      <c r="P488" s="16"/>
    </row>
    <row r="489" s="1" customFormat="1" ht="21.35" customHeight="1" spans="1:16">
      <c r="A489" s="8">
        <v>486</v>
      </c>
      <c r="B489" s="16">
        <v>2019011778</v>
      </c>
      <c r="C489" s="16" t="s">
        <v>620</v>
      </c>
      <c r="D489" s="16">
        <v>2019</v>
      </c>
      <c r="E489" s="16" t="s">
        <v>606</v>
      </c>
      <c r="F489" s="17">
        <v>8.1</v>
      </c>
      <c r="G489" s="17">
        <v>68.1336</v>
      </c>
      <c r="H489" s="17">
        <v>6.54</v>
      </c>
      <c r="I489" s="17">
        <f t="shared" si="55"/>
        <v>82.7736</v>
      </c>
      <c r="J489" s="16">
        <v>7</v>
      </c>
      <c r="K489" s="16">
        <v>22</v>
      </c>
      <c r="L489" s="21">
        <f t="shared" si="56"/>
        <v>0.318181818181818</v>
      </c>
      <c r="M489" s="16">
        <v>14</v>
      </c>
      <c r="N489" s="16">
        <v>43</v>
      </c>
      <c r="O489" s="21">
        <f t="shared" si="45"/>
        <v>0.325581395348837</v>
      </c>
      <c r="P489" s="16"/>
    </row>
    <row r="490" s="1" customFormat="1" ht="21.35" customHeight="1" spans="1:16">
      <c r="A490" s="8">
        <v>487</v>
      </c>
      <c r="B490" s="16">
        <v>2019011794</v>
      </c>
      <c r="C490" s="16" t="s">
        <v>621</v>
      </c>
      <c r="D490" s="16">
        <v>2019</v>
      </c>
      <c r="E490" s="16" t="s">
        <v>606</v>
      </c>
      <c r="F490" s="17">
        <v>8.91</v>
      </c>
      <c r="G490" s="17">
        <v>66.0872</v>
      </c>
      <c r="H490" s="17">
        <v>7.63</v>
      </c>
      <c r="I490" s="17">
        <f t="shared" si="55"/>
        <v>82.6272</v>
      </c>
      <c r="J490" s="16">
        <v>8</v>
      </c>
      <c r="K490" s="16">
        <v>22</v>
      </c>
      <c r="L490" s="21">
        <f t="shared" si="56"/>
        <v>0.363636363636364</v>
      </c>
      <c r="M490" s="16">
        <v>15</v>
      </c>
      <c r="N490" s="16">
        <v>43</v>
      </c>
      <c r="O490" s="21">
        <f t="shared" si="45"/>
        <v>0.348837209302326</v>
      </c>
      <c r="P490" s="16"/>
    </row>
    <row r="491" s="1" customFormat="1" ht="21.35" customHeight="1" spans="1:16">
      <c r="A491" s="8">
        <v>488</v>
      </c>
      <c r="B491" s="16">
        <v>2019011797</v>
      </c>
      <c r="C491" s="16" t="s">
        <v>622</v>
      </c>
      <c r="D491" s="16">
        <v>2019</v>
      </c>
      <c r="E491" s="16" t="s">
        <v>606</v>
      </c>
      <c r="F491" s="17">
        <v>8.6</v>
      </c>
      <c r="G491" s="17">
        <v>67.0376</v>
      </c>
      <c r="H491" s="17">
        <v>6.43</v>
      </c>
      <c r="I491" s="17">
        <f t="shared" si="55"/>
        <v>82.0676</v>
      </c>
      <c r="J491" s="16">
        <v>9</v>
      </c>
      <c r="K491" s="16">
        <v>22</v>
      </c>
      <c r="L491" s="21">
        <f t="shared" si="56"/>
        <v>0.409090909090909</v>
      </c>
      <c r="M491" s="16">
        <v>16</v>
      </c>
      <c r="N491" s="16">
        <v>43</v>
      </c>
      <c r="O491" s="21">
        <f t="shared" ref="O491:O517" si="57">M491/N491</f>
        <v>0.372093023255814</v>
      </c>
      <c r="P491" s="16"/>
    </row>
    <row r="492" s="1" customFormat="1" ht="21.35" customHeight="1" spans="1:16">
      <c r="A492" s="8">
        <v>489</v>
      </c>
      <c r="B492" s="16">
        <v>2019011758</v>
      </c>
      <c r="C492" s="16" t="s">
        <v>623</v>
      </c>
      <c r="D492" s="16">
        <v>2019</v>
      </c>
      <c r="E492" s="16" t="s">
        <v>608</v>
      </c>
      <c r="F492" s="17">
        <v>9.05</v>
      </c>
      <c r="G492" s="17">
        <v>66.556</v>
      </c>
      <c r="H492" s="17">
        <v>6.105</v>
      </c>
      <c r="I492" s="17">
        <v>81.711</v>
      </c>
      <c r="J492" s="16">
        <v>8</v>
      </c>
      <c r="K492" s="16">
        <v>21</v>
      </c>
      <c r="L492" s="21">
        <v>0.380952380952381</v>
      </c>
      <c r="M492" s="16">
        <v>17</v>
      </c>
      <c r="N492" s="16">
        <v>43</v>
      </c>
      <c r="O492" s="21">
        <f t="shared" si="57"/>
        <v>0.395348837209302</v>
      </c>
      <c r="P492" s="16"/>
    </row>
    <row r="493" s="1" customFormat="1" ht="21.35" customHeight="1" spans="1:16">
      <c r="A493" s="8">
        <v>490</v>
      </c>
      <c r="B493" s="16">
        <v>2019011777</v>
      </c>
      <c r="C493" s="16" t="s">
        <v>624</v>
      </c>
      <c r="D493" s="16">
        <v>2019</v>
      </c>
      <c r="E493" s="16" t="s">
        <v>608</v>
      </c>
      <c r="F493" s="17">
        <v>9.1</v>
      </c>
      <c r="G493" s="17">
        <v>64.879</v>
      </c>
      <c r="H493" s="17">
        <v>7.469</v>
      </c>
      <c r="I493" s="17">
        <v>81.448</v>
      </c>
      <c r="J493" s="16">
        <v>9</v>
      </c>
      <c r="K493" s="16">
        <v>21</v>
      </c>
      <c r="L493" s="21">
        <v>0.428571428571429</v>
      </c>
      <c r="M493" s="16">
        <v>18</v>
      </c>
      <c r="N493" s="16">
        <v>43</v>
      </c>
      <c r="O493" s="21">
        <f t="shared" si="57"/>
        <v>0.418604651162791</v>
      </c>
      <c r="P493" s="16"/>
    </row>
    <row r="494" s="1" customFormat="1" ht="21.35" customHeight="1" spans="1:16">
      <c r="A494" s="8">
        <v>491</v>
      </c>
      <c r="B494" s="16">
        <v>2019011760</v>
      </c>
      <c r="C494" s="16" t="s">
        <v>625</v>
      </c>
      <c r="D494" s="16">
        <v>2019</v>
      </c>
      <c r="E494" s="16" t="s">
        <v>608</v>
      </c>
      <c r="F494" s="17">
        <v>8.02</v>
      </c>
      <c r="G494" s="17">
        <v>65.92</v>
      </c>
      <c r="H494" s="17">
        <v>6.845</v>
      </c>
      <c r="I494" s="17">
        <v>80.78</v>
      </c>
      <c r="J494" s="16">
        <v>10</v>
      </c>
      <c r="K494" s="16">
        <v>21</v>
      </c>
      <c r="L494" s="21">
        <v>0.476190476190476</v>
      </c>
      <c r="M494" s="16">
        <v>19</v>
      </c>
      <c r="N494" s="16">
        <v>43</v>
      </c>
      <c r="O494" s="21">
        <f t="shared" si="57"/>
        <v>0.441860465116279</v>
      </c>
      <c r="P494" s="16"/>
    </row>
    <row r="495" s="1" customFormat="1" ht="21.35" customHeight="1" spans="1:16">
      <c r="A495" s="8">
        <v>492</v>
      </c>
      <c r="B495" s="16">
        <v>2019011795</v>
      </c>
      <c r="C495" s="16" t="s">
        <v>626</v>
      </c>
      <c r="D495" s="16">
        <v>2019</v>
      </c>
      <c r="E495" s="16" t="s">
        <v>606</v>
      </c>
      <c r="F495" s="17">
        <v>8.08</v>
      </c>
      <c r="G495" s="17">
        <v>66.8936</v>
      </c>
      <c r="H495" s="17">
        <v>5.2</v>
      </c>
      <c r="I495" s="17">
        <f t="shared" ref="I495:I501" si="58">F495+G495+H495</f>
        <v>80.1736</v>
      </c>
      <c r="J495" s="16">
        <v>10</v>
      </c>
      <c r="K495" s="16">
        <v>22</v>
      </c>
      <c r="L495" s="21">
        <f t="shared" ref="L495:L501" si="59">J495/K495</f>
        <v>0.454545454545455</v>
      </c>
      <c r="M495" s="16">
        <v>20</v>
      </c>
      <c r="N495" s="16">
        <v>43</v>
      </c>
      <c r="O495" s="21">
        <f t="shared" si="57"/>
        <v>0.465116279069767</v>
      </c>
      <c r="P495" s="16"/>
    </row>
    <row r="496" s="1" customFormat="1" ht="21.35" customHeight="1" spans="1:16">
      <c r="A496" s="8">
        <v>493</v>
      </c>
      <c r="B496" s="16">
        <v>2019011771</v>
      </c>
      <c r="C496" s="16" t="s">
        <v>627</v>
      </c>
      <c r="D496" s="16">
        <v>2019</v>
      </c>
      <c r="E496" s="16" t="s">
        <v>608</v>
      </c>
      <c r="F496" s="17">
        <v>10</v>
      </c>
      <c r="G496" s="17">
        <v>63.832</v>
      </c>
      <c r="H496" s="17">
        <v>5.965</v>
      </c>
      <c r="I496" s="17">
        <v>79.802</v>
      </c>
      <c r="J496" s="16">
        <v>11</v>
      </c>
      <c r="K496" s="16">
        <v>21</v>
      </c>
      <c r="L496" s="21">
        <v>0.523809523809524</v>
      </c>
      <c r="M496" s="16">
        <v>21</v>
      </c>
      <c r="N496" s="16">
        <v>43</v>
      </c>
      <c r="O496" s="21">
        <f t="shared" si="57"/>
        <v>0.488372093023256</v>
      </c>
      <c r="P496" s="16"/>
    </row>
    <row r="497" s="1" customFormat="1" ht="21.35" customHeight="1" spans="1:16">
      <c r="A497" s="8">
        <v>494</v>
      </c>
      <c r="B497" s="16">
        <v>2019011773</v>
      </c>
      <c r="C497" s="16" t="s">
        <v>628</v>
      </c>
      <c r="D497" s="16">
        <v>2019</v>
      </c>
      <c r="E497" s="16" t="s">
        <v>608</v>
      </c>
      <c r="F497" s="17">
        <v>8.6</v>
      </c>
      <c r="G497" s="17">
        <v>64.678</v>
      </c>
      <c r="H497" s="17">
        <v>6.359</v>
      </c>
      <c r="I497" s="17">
        <v>79.66</v>
      </c>
      <c r="J497" s="16">
        <v>12</v>
      </c>
      <c r="K497" s="16">
        <v>21</v>
      </c>
      <c r="L497" s="21">
        <v>0.571428571428571</v>
      </c>
      <c r="M497" s="16">
        <v>22</v>
      </c>
      <c r="N497" s="16">
        <v>43</v>
      </c>
      <c r="O497" s="21">
        <f t="shared" si="57"/>
        <v>0.511627906976744</v>
      </c>
      <c r="P497" s="16"/>
    </row>
    <row r="498" s="1" customFormat="1" ht="21.35" customHeight="1" spans="1:16">
      <c r="A498" s="8">
        <v>495</v>
      </c>
      <c r="B498" s="16">
        <v>2019011779</v>
      </c>
      <c r="C498" s="16" t="s">
        <v>629</v>
      </c>
      <c r="D498" s="16">
        <v>2019</v>
      </c>
      <c r="E498" s="16" t="s">
        <v>606</v>
      </c>
      <c r="F498" s="17">
        <v>8.7</v>
      </c>
      <c r="G498" s="17">
        <v>63.6364</v>
      </c>
      <c r="H498" s="17">
        <v>7.15</v>
      </c>
      <c r="I498" s="17">
        <f t="shared" si="58"/>
        <v>79.4864</v>
      </c>
      <c r="J498" s="16">
        <v>11</v>
      </c>
      <c r="K498" s="16">
        <v>22</v>
      </c>
      <c r="L498" s="21">
        <f t="shared" si="59"/>
        <v>0.5</v>
      </c>
      <c r="M498" s="16">
        <v>23</v>
      </c>
      <c r="N498" s="16">
        <v>43</v>
      </c>
      <c r="O498" s="21">
        <f t="shared" si="57"/>
        <v>0.534883720930233</v>
      </c>
      <c r="P498" s="22"/>
    </row>
    <row r="499" s="1" customFormat="1" ht="21.35" customHeight="1" spans="1:16">
      <c r="A499" s="8">
        <v>496</v>
      </c>
      <c r="B499" s="16">
        <v>2019011791</v>
      </c>
      <c r="C499" s="16" t="s">
        <v>630</v>
      </c>
      <c r="D499" s="16">
        <v>2019</v>
      </c>
      <c r="E499" s="16" t="s">
        <v>606</v>
      </c>
      <c r="F499" s="17">
        <v>9</v>
      </c>
      <c r="G499" s="17">
        <v>64.826</v>
      </c>
      <c r="H499" s="17">
        <v>5.45</v>
      </c>
      <c r="I499" s="17">
        <f t="shared" si="58"/>
        <v>79.276</v>
      </c>
      <c r="J499" s="16">
        <v>12</v>
      </c>
      <c r="K499" s="16">
        <v>22</v>
      </c>
      <c r="L499" s="21">
        <f t="shared" si="59"/>
        <v>0.545454545454545</v>
      </c>
      <c r="M499" s="16">
        <v>24</v>
      </c>
      <c r="N499" s="16">
        <v>43</v>
      </c>
      <c r="O499" s="21">
        <f t="shared" si="57"/>
        <v>0.558139534883721</v>
      </c>
      <c r="P499" s="22"/>
    </row>
    <row r="500" s="1" customFormat="1" ht="21.35" customHeight="1" spans="1:16">
      <c r="A500" s="8">
        <v>497</v>
      </c>
      <c r="B500" s="16">
        <v>2019011786</v>
      </c>
      <c r="C500" s="16" t="s">
        <v>631</v>
      </c>
      <c r="D500" s="16">
        <v>2019</v>
      </c>
      <c r="E500" s="16" t="s">
        <v>606</v>
      </c>
      <c r="F500" s="17">
        <v>10</v>
      </c>
      <c r="G500" s="17">
        <v>62.1192</v>
      </c>
      <c r="H500" s="17">
        <v>6.5</v>
      </c>
      <c r="I500" s="17">
        <f t="shared" si="58"/>
        <v>78.6192</v>
      </c>
      <c r="J500" s="16">
        <v>13</v>
      </c>
      <c r="K500" s="16">
        <v>22</v>
      </c>
      <c r="L500" s="21">
        <f t="shared" si="59"/>
        <v>0.590909090909091</v>
      </c>
      <c r="M500" s="16">
        <v>25</v>
      </c>
      <c r="N500" s="16">
        <v>43</v>
      </c>
      <c r="O500" s="21">
        <f t="shared" si="57"/>
        <v>0.581395348837209</v>
      </c>
      <c r="P500" s="22"/>
    </row>
    <row r="501" s="1" customFormat="1" ht="21.35" customHeight="1" spans="1:16">
      <c r="A501" s="8">
        <v>498</v>
      </c>
      <c r="B501" s="16">
        <v>2019011792</v>
      </c>
      <c r="C501" s="16" t="s">
        <v>632</v>
      </c>
      <c r="D501" s="16">
        <v>2019</v>
      </c>
      <c r="E501" s="16" t="s">
        <v>606</v>
      </c>
      <c r="F501" s="17">
        <v>8.5</v>
      </c>
      <c r="G501" s="17">
        <v>63.8124</v>
      </c>
      <c r="H501" s="17">
        <v>6.22</v>
      </c>
      <c r="I501" s="17">
        <f t="shared" si="58"/>
        <v>78.5324</v>
      </c>
      <c r="J501" s="16">
        <v>14</v>
      </c>
      <c r="K501" s="16">
        <v>22</v>
      </c>
      <c r="L501" s="21">
        <f t="shared" si="59"/>
        <v>0.636363636363636</v>
      </c>
      <c r="M501" s="16">
        <v>26</v>
      </c>
      <c r="N501" s="16">
        <v>43</v>
      </c>
      <c r="O501" s="21">
        <f t="shared" si="57"/>
        <v>0.604651162790698</v>
      </c>
      <c r="P501" s="22"/>
    </row>
    <row r="502" s="1" customFormat="1" ht="21.35" customHeight="1" spans="1:16">
      <c r="A502" s="8">
        <v>499</v>
      </c>
      <c r="B502" s="16">
        <v>2019011772</v>
      </c>
      <c r="C502" s="16" t="s">
        <v>633</v>
      </c>
      <c r="D502" s="16">
        <v>2019</v>
      </c>
      <c r="E502" s="16" t="s">
        <v>608</v>
      </c>
      <c r="F502" s="17">
        <v>7.8</v>
      </c>
      <c r="G502" s="17">
        <v>66.2</v>
      </c>
      <c r="H502" s="17">
        <v>4.264</v>
      </c>
      <c r="I502" s="17">
        <v>78.26</v>
      </c>
      <c r="J502" s="16">
        <v>13</v>
      </c>
      <c r="K502" s="16">
        <v>21</v>
      </c>
      <c r="L502" s="21">
        <v>0.619047619047619</v>
      </c>
      <c r="M502" s="16">
        <v>27</v>
      </c>
      <c r="N502" s="16">
        <v>43</v>
      </c>
      <c r="O502" s="21">
        <f t="shared" si="57"/>
        <v>0.627906976744186</v>
      </c>
      <c r="P502" s="22"/>
    </row>
    <row r="503" s="1" customFormat="1" ht="21.35" customHeight="1" spans="1:16">
      <c r="A503" s="8">
        <v>500</v>
      </c>
      <c r="B503" s="16">
        <v>2019011762</v>
      </c>
      <c r="C503" s="16" t="s">
        <v>634</v>
      </c>
      <c r="D503" s="16">
        <v>2019</v>
      </c>
      <c r="E503" s="16" t="s">
        <v>608</v>
      </c>
      <c r="F503" s="17">
        <v>8.1</v>
      </c>
      <c r="G503" s="17">
        <v>63.4408</v>
      </c>
      <c r="H503" s="17">
        <v>6.516</v>
      </c>
      <c r="I503" s="17">
        <v>78.0568</v>
      </c>
      <c r="J503" s="16">
        <v>14</v>
      </c>
      <c r="K503" s="16">
        <v>21</v>
      </c>
      <c r="L503" s="21">
        <v>0.666666666666667</v>
      </c>
      <c r="M503" s="16">
        <v>28</v>
      </c>
      <c r="N503" s="16">
        <v>43</v>
      </c>
      <c r="O503" s="21">
        <f t="shared" si="57"/>
        <v>0.651162790697674</v>
      </c>
      <c r="P503" s="22"/>
    </row>
    <row r="504" s="1" customFormat="1" ht="21.35" customHeight="1" spans="1:16">
      <c r="A504" s="8">
        <v>501</v>
      </c>
      <c r="B504" s="16">
        <v>2019011787</v>
      </c>
      <c r="C504" s="16" t="s">
        <v>635</v>
      </c>
      <c r="D504" s="16">
        <v>2019</v>
      </c>
      <c r="E504" s="16" t="s">
        <v>606</v>
      </c>
      <c r="F504" s="17">
        <v>9</v>
      </c>
      <c r="G504" s="17">
        <v>62.064</v>
      </c>
      <c r="H504" s="17">
        <v>6.9</v>
      </c>
      <c r="I504" s="17">
        <f t="shared" ref="I504:I508" si="60">F504+G504+H504</f>
        <v>77.964</v>
      </c>
      <c r="J504" s="16">
        <v>15</v>
      </c>
      <c r="K504" s="16">
        <v>22</v>
      </c>
      <c r="L504" s="21">
        <f t="shared" ref="L504:L508" si="61">J504/K504</f>
        <v>0.681818181818182</v>
      </c>
      <c r="M504" s="16">
        <v>29</v>
      </c>
      <c r="N504" s="16">
        <v>43</v>
      </c>
      <c r="O504" s="21">
        <f t="shared" si="57"/>
        <v>0.674418604651163</v>
      </c>
      <c r="P504" s="22"/>
    </row>
    <row r="505" s="1" customFormat="1" ht="21.35" customHeight="1" spans="1:16">
      <c r="A505" s="8">
        <v>502</v>
      </c>
      <c r="B505" s="16">
        <v>2019011790</v>
      </c>
      <c r="C505" s="16" t="s">
        <v>636</v>
      </c>
      <c r="D505" s="16">
        <v>2019</v>
      </c>
      <c r="E505" s="16" t="s">
        <v>606</v>
      </c>
      <c r="F505" s="17">
        <v>8.24</v>
      </c>
      <c r="G505" s="17">
        <v>63.4016</v>
      </c>
      <c r="H505" s="17">
        <v>5.57</v>
      </c>
      <c r="I505" s="17">
        <f t="shared" si="60"/>
        <v>77.2116</v>
      </c>
      <c r="J505" s="16">
        <v>16</v>
      </c>
      <c r="K505" s="16">
        <v>22</v>
      </c>
      <c r="L505" s="21">
        <f t="shared" si="61"/>
        <v>0.727272727272727</v>
      </c>
      <c r="M505" s="16">
        <v>30</v>
      </c>
      <c r="N505" s="16">
        <v>43</v>
      </c>
      <c r="O505" s="21">
        <f t="shared" si="57"/>
        <v>0.697674418604651</v>
      </c>
      <c r="P505" s="22"/>
    </row>
    <row r="506" s="1" customFormat="1" ht="21.35" customHeight="1" spans="1:16">
      <c r="A506" s="8">
        <v>503</v>
      </c>
      <c r="B506" s="16">
        <v>2019011783</v>
      </c>
      <c r="C506" s="16" t="s">
        <v>637</v>
      </c>
      <c r="D506" s="16">
        <v>2019</v>
      </c>
      <c r="E506" s="16" t="s">
        <v>606</v>
      </c>
      <c r="F506" s="17">
        <v>9.9</v>
      </c>
      <c r="G506" s="17">
        <v>56.4052</v>
      </c>
      <c r="H506" s="17">
        <v>8</v>
      </c>
      <c r="I506" s="17">
        <f t="shared" si="60"/>
        <v>74.3052</v>
      </c>
      <c r="J506" s="16">
        <v>17</v>
      </c>
      <c r="K506" s="16">
        <v>22</v>
      </c>
      <c r="L506" s="21">
        <f t="shared" si="61"/>
        <v>0.772727272727273</v>
      </c>
      <c r="M506" s="16">
        <v>31</v>
      </c>
      <c r="N506" s="16">
        <v>43</v>
      </c>
      <c r="O506" s="21">
        <f t="shared" si="57"/>
        <v>0.720930232558139</v>
      </c>
      <c r="P506" s="22"/>
    </row>
    <row r="507" s="1" customFormat="1" ht="21.35" customHeight="1" spans="1:16">
      <c r="A507" s="8">
        <v>504</v>
      </c>
      <c r="B507" s="16">
        <v>2019011784</v>
      </c>
      <c r="C507" s="16" t="s">
        <v>638</v>
      </c>
      <c r="D507" s="16">
        <v>2019</v>
      </c>
      <c r="E507" s="16" t="s">
        <v>606</v>
      </c>
      <c r="F507" s="17">
        <v>8.63</v>
      </c>
      <c r="G507" s="17">
        <v>60.3596</v>
      </c>
      <c r="H507" s="17">
        <v>4.89</v>
      </c>
      <c r="I507" s="17">
        <f t="shared" si="60"/>
        <v>73.8796</v>
      </c>
      <c r="J507" s="16">
        <v>18</v>
      </c>
      <c r="K507" s="16">
        <v>22</v>
      </c>
      <c r="L507" s="21">
        <f t="shared" si="61"/>
        <v>0.818181818181818</v>
      </c>
      <c r="M507" s="16">
        <v>32</v>
      </c>
      <c r="N507" s="16">
        <v>43</v>
      </c>
      <c r="O507" s="21">
        <f t="shared" si="57"/>
        <v>0.744186046511628</v>
      </c>
      <c r="P507" s="22"/>
    </row>
    <row r="508" s="1" customFormat="1" ht="21.35" customHeight="1" spans="1:16">
      <c r="A508" s="8">
        <v>505</v>
      </c>
      <c r="B508" s="16">
        <v>2019011799</v>
      </c>
      <c r="C508" s="16" t="s">
        <v>639</v>
      </c>
      <c r="D508" s="16">
        <v>2019</v>
      </c>
      <c r="E508" s="16" t="s">
        <v>606</v>
      </c>
      <c r="F508" s="17">
        <v>8.2</v>
      </c>
      <c r="G508" s="17">
        <v>60.6976</v>
      </c>
      <c r="H508" s="17">
        <v>4.8</v>
      </c>
      <c r="I508" s="17">
        <f t="shared" si="60"/>
        <v>73.6976</v>
      </c>
      <c r="J508" s="16">
        <v>19</v>
      </c>
      <c r="K508" s="16">
        <v>22</v>
      </c>
      <c r="L508" s="21">
        <f t="shared" si="61"/>
        <v>0.863636363636364</v>
      </c>
      <c r="M508" s="16">
        <v>33</v>
      </c>
      <c r="N508" s="16">
        <v>43</v>
      </c>
      <c r="O508" s="21">
        <f t="shared" si="57"/>
        <v>0.767441860465116</v>
      </c>
      <c r="P508" s="22"/>
    </row>
    <row r="509" s="1" customFormat="1" ht="21.35" customHeight="1" spans="1:16">
      <c r="A509" s="8">
        <v>506</v>
      </c>
      <c r="B509" s="16">
        <v>2019015201</v>
      </c>
      <c r="C509" s="16" t="s">
        <v>640</v>
      </c>
      <c r="D509" s="16">
        <v>2019</v>
      </c>
      <c r="E509" s="16" t="s">
        <v>608</v>
      </c>
      <c r="F509" s="17">
        <v>7.9</v>
      </c>
      <c r="G509" s="17">
        <v>61.47</v>
      </c>
      <c r="H509" s="17">
        <v>4.267</v>
      </c>
      <c r="I509" s="17">
        <v>73.64</v>
      </c>
      <c r="J509" s="16">
        <v>15</v>
      </c>
      <c r="K509" s="16">
        <v>21</v>
      </c>
      <c r="L509" s="21">
        <v>0.714285714285714</v>
      </c>
      <c r="M509" s="16">
        <v>34</v>
      </c>
      <c r="N509" s="16">
        <v>43</v>
      </c>
      <c r="O509" s="21">
        <f t="shared" si="57"/>
        <v>0.790697674418605</v>
      </c>
      <c r="P509" s="22"/>
    </row>
    <row r="510" s="1" customFormat="1" ht="21.35" customHeight="1" spans="1:16">
      <c r="A510" s="8">
        <v>507</v>
      </c>
      <c r="B510" s="16">
        <v>2019011766</v>
      </c>
      <c r="C510" s="16" t="s">
        <v>641</v>
      </c>
      <c r="D510" s="16">
        <v>2019</v>
      </c>
      <c r="E510" s="16" t="s">
        <v>608</v>
      </c>
      <c r="F510" s="17">
        <v>7.8</v>
      </c>
      <c r="G510" s="17">
        <v>59.97</v>
      </c>
      <c r="H510" s="17">
        <v>4.017</v>
      </c>
      <c r="I510" s="17">
        <v>71.78</v>
      </c>
      <c r="J510" s="16">
        <v>16</v>
      </c>
      <c r="K510" s="16">
        <v>21</v>
      </c>
      <c r="L510" s="21">
        <v>0.761904761904762</v>
      </c>
      <c r="M510" s="16">
        <v>35</v>
      </c>
      <c r="N510" s="16">
        <v>43</v>
      </c>
      <c r="O510" s="21">
        <f t="shared" si="57"/>
        <v>0.813953488372093</v>
      </c>
      <c r="P510" s="22"/>
    </row>
    <row r="511" s="1" customFormat="1" ht="21.35" customHeight="1" spans="1:16">
      <c r="A511" s="8">
        <v>508</v>
      </c>
      <c r="B511" s="16">
        <v>2019015191</v>
      </c>
      <c r="C511" s="16" t="s">
        <v>642</v>
      </c>
      <c r="D511" s="16">
        <v>2019</v>
      </c>
      <c r="E511" s="16" t="s">
        <v>608</v>
      </c>
      <c r="F511" s="17">
        <v>7.8</v>
      </c>
      <c r="G511" s="17">
        <v>58.34</v>
      </c>
      <c r="H511" s="17">
        <v>5.02</v>
      </c>
      <c r="I511" s="17">
        <v>71.16</v>
      </c>
      <c r="J511" s="16">
        <v>17</v>
      </c>
      <c r="K511" s="16">
        <v>21</v>
      </c>
      <c r="L511" s="21">
        <v>0.80952380952381</v>
      </c>
      <c r="M511" s="16">
        <v>36</v>
      </c>
      <c r="N511" s="16">
        <v>43</v>
      </c>
      <c r="O511" s="21">
        <f t="shared" si="57"/>
        <v>0.837209302325581</v>
      </c>
      <c r="P511" s="22"/>
    </row>
    <row r="512" s="1" customFormat="1" ht="21.35" customHeight="1" spans="1:16">
      <c r="A512" s="8">
        <v>509</v>
      </c>
      <c r="B512" s="16">
        <v>2019011782</v>
      </c>
      <c r="C512" s="16" t="s">
        <v>643</v>
      </c>
      <c r="D512" s="16">
        <v>2019</v>
      </c>
      <c r="E512" s="16" t="s">
        <v>606</v>
      </c>
      <c r="F512" s="17">
        <v>8.2</v>
      </c>
      <c r="G512" s="17">
        <v>58.4688</v>
      </c>
      <c r="H512" s="17">
        <v>4.46</v>
      </c>
      <c r="I512" s="17">
        <f t="shared" ref="I512:I516" si="62">F512+G512+H512</f>
        <v>71.1288</v>
      </c>
      <c r="J512" s="16">
        <v>20</v>
      </c>
      <c r="K512" s="16">
        <v>22</v>
      </c>
      <c r="L512" s="21">
        <f>J512/K512</f>
        <v>0.909090909090909</v>
      </c>
      <c r="M512" s="16">
        <v>37</v>
      </c>
      <c r="N512" s="16">
        <v>43</v>
      </c>
      <c r="O512" s="21">
        <f t="shared" si="57"/>
        <v>0.86046511627907</v>
      </c>
      <c r="P512" s="22"/>
    </row>
    <row r="513" s="1" customFormat="1" ht="21.35" customHeight="1" spans="1:16">
      <c r="A513" s="8">
        <v>510</v>
      </c>
      <c r="B513" s="16">
        <v>2019015193</v>
      </c>
      <c r="C513" s="16" t="s">
        <v>644</v>
      </c>
      <c r="D513" s="16">
        <v>2019</v>
      </c>
      <c r="E513" s="16" t="s">
        <v>606</v>
      </c>
      <c r="F513" s="17">
        <v>8.6</v>
      </c>
      <c r="G513" s="17">
        <v>57.764</v>
      </c>
      <c r="H513" s="17">
        <v>4.72</v>
      </c>
      <c r="I513" s="17">
        <f t="shared" si="62"/>
        <v>71.084</v>
      </c>
      <c r="J513" s="16">
        <v>21</v>
      </c>
      <c r="K513" s="16">
        <v>22</v>
      </c>
      <c r="L513" s="21">
        <f>J513/K513</f>
        <v>0.954545454545455</v>
      </c>
      <c r="M513" s="16">
        <v>38</v>
      </c>
      <c r="N513" s="16">
        <v>43</v>
      </c>
      <c r="O513" s="21">
        <f t="shared" si="57"/>
        <v>0.883720930232558</v>
      </c>
      <c r="P513" s="22"/>
    </row>
    <row r="514" s="1" customFormat="1" ht="21.35" customHeight="1" spans="1:16">
      <c r="A514" s="8">
        <v>511</v>
      </c>
      <c r="B514" s="16">
        <v>2019011770</v>
      </c>
      <c r="C514" s="16" t="s">
        <v>645</v>
      </c>
      <c r="D514" s="16">
        <v>2019</v>
      </c>
      <c r="E514" s="16" t="s">
        <v>608</v>
      </c>
      <c r="F514" s="17">
        <v>7.8</v>
      </c>
      <c r="G514" s="17">
        <v>59.569</v>
      </c>
      <c r="H514" s="17">
        <v>3.701</v>
      </c>
      <c r="I514" s="17">
        <v>71.071</v>
      </c>
      <c r="J514" s="16">
        <v>18</v>
      </c>
      <c r="K514" s="16">
        <v>21</v>
      </c>
      <c r="L514" s="21">
        <v>0.857142857142857</v>
      </c>
      <c r="M514" s="16">
        <v>39</v>
      </c>
      <c r="N514" s="16">
        <v>43</v>
      </c>
      <c r="O514" s="21">
        <f t="shared" si="57"/>
        <v>0.906976744186046</v>
      </c>
      <c r="P514" s="22"/>
    </row>
    <row r="515" s="1" customFormat="1" ht="21.35" customHeight="1" spans="1:16">
      <c r="A515" s="8">
        <v>512</v>
      </c>
      <c r="B515" s="16">
        <v>2019011768</v>
      </c>
      <c r="C515" s="16" t="s">
        <v>646</v>
      </c>
      <c r="D515" s="16">
        <v>2019</v>
      </c>
      <c r="E515" s="16" t="s">
        <v>608</v>
      </c>
      <c r="F515" s="17">
        <v>7.8</v>
      </c>
      <c r="G515" s="17">
        <v>53.98</v>
      </c>
      <c r="H515" s="17">
        <v>4.059</v>
      </c>
      <c r="I515" s="17">
        <v>65.84</v>
      </c>
      <c r="J515" s="16">
        <v>19</v>
      </c>
      <c r="K515" s="16">
        <v>21</v>
      </c>
      <c r="L515" s="21">
        <v>0.904761904761905</v>
      </c>
      <c r="M515" s="16">
        <v>40</v>
      </c>
      <c r="N515" s="16">
        <v>43</v>
      </c>
      <c r="O515" s="21">
        <f t="shared" si="57"/>
        <v>0.930232558139535</v>
      </c>
      <c r="P515" s="22"/>
    </row>
    <row r="516" s="1" customFormat="1" ht="21.35" customHeight="1" spans="1:16">
      <c r="A516" s="8">
        <v>513</v>
      </c>
      <c r="B516" s="16">
        <v>2019011788</v>
      </c>
      <c r="C516" s="16" t="s">
        <v>647</v>
      </c>
      <c r="D516" s="16">
        <v>2019</v>
      </c>
      <c r="E516" s="16" t="s">
        <v>606</v>
      </c>
      <c r="F516" s="17">
        <v>8.5</v>
      </c>
      <c r="G516" s="17">
        <v>44.0348</v>
      </c>
      <c r="H516" s="17">
        <v>7.6</v>
      </c>
      <c r="I516" s="17">
        <f t="shared" si="62"/>
        <v>60.1348</v>
      </c>
      <c r="J516" s="16">
        <v>22</v>
      </c>
      <c r="K516" s="16">
        <v>22</v>
      </c>
      <c r="L516" s="33">
        <v>1</v>
      </c>
      <c r="M516" s="16">
        <v>41</v>
      </c>
      <c r="N516" s="16">
        <v>43</v>
      </c>
      <c r="O516" s="21">
        <f t="shared" si="57"/>
        <v>0.953488372093023</v>
      </c>
      <c r="P516" s="22"/>
    </row>
    <row r="517" s="1" customFormat="1" ht="21.35" customHeight="1" spans="1:16">
      <c r="A517" s="8">
        <v>514</v>
      </c>
      <c r="B517" s="16">
        <v>2019011774</v>
      </c>
      <c r="C517" s="16" t="s">
        <v>648</v>
      </c>
      <c r="D517" s="16">
        <v>2019</v>
      </c>
      <c r="E517" s="16" t="s">
        <v>608</v>
      </c>
      <c r="F517" s="17">
        <v>7.8</v>
      </c>
      <c r="G517" s="17">
        <v>47.451</v>
      </c>
      <c r="H517" s="17">
        <v>4.69</v>
      </c>
      <c r="I517" s="17">
        <v>59.94</v>
      </c>
      <c r="J517" s="16">
        <v>20</v>
      </c>
      <c r="K517" s="16">
        <v>21</v>
      </c>
      <c r="L517" s="21">
        <v>0.952380952380952</v>
      </c>
      <c r="M517" s="16">
        <v>42</v>
      </c>
      <c r="N517" s="16">
        <v>43</v>
      </c>
      <c r="O517" s="21">
        <f t="shared" si="57"/>
        <v>0.976744186046512</v>
      </c>
      <c r="P517" s="22"/>
    </row>
    <row r="518" s="1" customFormat="1" ht="21.35" customHeight="1" spans="1:16">
      <c r="A518" s="8">
        <v>515</v>
      </c>
      <c r="B518" s="16">
        <v>2019011764</v>
      </c>
      <c r="C518" s="16" t="s">
        <v>649</v>
      </c>
      <c r="D518" s="16">
        <v>2019</v>
      </c>
      <c r="E518" s="16" t="s">
        <v>608</v>
      </c>
      <c r="F518" s="17">
        <v>8.1</v>
      </c>
      <c r="G518" s="17">
        <v>42.05</v>
      </c>
      <c r="H518" s="17">
        <v>4.724</v>
      </c>
      <c r="I518" s="17">
        <v>54.87</v>
      </c>
      <c r="J518" s="16">
        <v>21</v>
      </c>
      <c r="K518" s="16">
        <v>21</v>
      </c>
      <c r="L518" s="21">
        <v>1</v>
      </c>
      <c r="M518" s="16">
        <v>43</v>
      </c>
      <c r="N518" s="16">
        <v>43</v>
      </c>
      <c r="O518" s="21">
        <v>1</v>
      </c>
      <c r="P518" s="22"/>
    </row>
    <row r="519" s="1" customFormat="1" ht="21.35" customHeight="1" spans="1:16">
      <c r="A519" s="8">
        <v>516</v>
      </c>
      <c r="B519" s="16">
        <v>2019011872</v>
      </c>
      <c r="C519" s="16" t="s">
        <v>650</v>
      </c>
      <c r="D519" s="16">
        <v>2019</v>
      </c>
      <c r="E519" s="16" t="s">
        <v>651</v>
      </c>
      <c r="F519" s="19">
        <v>9.35</v>
      </c>
      <c r="G519" s="19">
        <f>9.37+86.77*0.72</f>
        <v>71.8444</v>
      </c>
      <c r="H519" s="19">
        <v>6.23</v>
      </c>
      <c r="I519" s="19">
        <f t="shared" ref="I519:I539" si="63">F519+G519+H519</f>
        <v>87.4244</v>
      </c>
      <c r="J519" s="16">
        <v>1</v>
      </c>
      <c r="K519" s="16">
        <v>21</v>
      </c>
      <c r="L519" s="30">
        <f t="shared" ref="L519:L550" si="64">J519/K519</f>
        <v>0.0476190476190476</v>
      </c>
      <c r="M519" s="16">
        <v>3</v>
      </c>
      <c r="N519" s="16">
        <v>68</v>
      </c>
      <c r="O519" s="30">
        <v>0.0441176470588235</v>
      </c>
      <c r="P519" s="16"/>
    </row>
    <row r="520" s="1" customFormat="1" ht="21.35" customHeight="1" spans="1:16">
      <c r="A520" s="8">
        <v>517</v>
      </c>
      <c r="B520" s="16">
        <v>2019011854</v>
      </c>
      <c r="C520" s="31" t="s">
        <v>652</v>
      </c>
      <c r="D520" s="16">
        <v>2019</v>
      </c>
      <c r="E520" s="16" t="s">
        <v>651</v>
      </c>
      <c r="F520" s="19">
        <v>8.5</v>
      </c>
      <c r="G520" s="19">
        <f>7.11+85.12*0.72</f>
        <v>68.3964</v>
      </c>
      <c r="H520" s="19">
        <v>7.29</v>
      </c>
      <c r="I520" s="19">
        <f t="shared" si="63"/>
        <v>84.1864</v>
      </c>
      <c r="J520" s="16">
        <v>2</v>
      </c>
      <c r="K520" s="16">
        <v>21</v>
      </c>
      <c r="L520" s="30">
        <f t="shared" si="64"/>
        <v>0.0952380952380952</v>
      </c>
      <c r="M520" s="16">
        <v>12</v>
      </c>
      <c r="N520" s="16">
        <v>68</v>
      </c>
      <c r="O520" s="30">
        <v>0.176470588235294</v>
      </c>
      <c r="P520" s="16"/>
    </row>
    <row r="521" s="1" customFormat="1" ht="21.35" customHeight="1" spans="1:16">
      <c r="A521" s="8">
        <v>518</v>
      </c>
      <c r="B521" s="16">
        <v>2019011863</v>
      </c>
      <c r="C521" s="31" t="s">
        <v>653</v>
      </c>
      <c r="D521" s="16">
        <v>2019</v>
      </c>
      <c r="E521" s="16" t="s">
        <v>651</v>
      </c>
      <c r="F521" s="19">
        <v>8.3</v>
      </c>
      <c r="G521" s="19">
        <f>6.89+81.95*0.72</f>
        <v>65.894</v>
      </c>
      <c r="H521" s="19">
        <v>7.608</v>
      </c>
      <c r="I521" s="19">
        <f t="shared" si="63"/>
        <v>81.802</v>
      </c>
      <c r="J521" s="16">
        <v>3</v>
      </c>
      <c r="K521" s="16">
        <v>21</v>
      </c>
      <c r="L521" s="30">
        <f t="shared" si="64"/>
        <v>0.142857142857143</v>
      </c>
      <c r="M521" s="16">
        <v>18</v>
      </c>
      <c r="N521" s="16">
        <v>68</v>
      </c>
      <c r="O521" s="30">
        <v>0.264705882352941</v>
      </c>
      <c r="P521" s="16"/>
    </row>
    <row r="522" s="1" customFormat="1" ht="21.35" customHeight="1" spans="1:16">
      <c r="A522" s="8">
        <v>519</v>
      </c>
      <c r="B522" s="16">
        <v>2019011861</v>
      </c>
      <c r="C522" s="16" t="s">
        <v>654</v>
      </c>
      <c r="D522" s="16">
        <v>2019</v>
      </c>
      <c r="E522" s="16" t="s">
        <v>651</v>
      </c>
      <c r="F522" s="19">
        <v>9.3</v>
      </c>
      <c r="G522" s="19">
        <f>5.74+79.62*0.72</f>
        <v>63.0664</v>
      </c>
      <c r="H522" s="19">
        <v>8</v>
      </c>
      <c r="I522" s="19">
        <f t="shared" si="63"/>
        <v>80.3664</v>
      </c>
      <c r="J522" s="16">
        <v>4</v>
      </c>
      <c r="K522" s="16">
        <v>21</v>
      </c>
      <c r="L522" s="30">
        <f t="shared" si="64"/>
        <v>0.19047619047619</v>
      </c>
      <c r="M522" s="16">
        <v>23</v>
      </c>
      <c r="N522" s="16">
        <v>68</v>
      </c>
      <c r="O522" s="30">
        <v>0.338235294117647</v>
      </c>
      <c r="P522" s="16"/>
    </row>
    <row r="523" s="1" customFormat="1" ht="21.35" customHeight="1" spans="1:16">
      <c r="A523" s="8">
        <v>520</v>
      </c>
      <c r="B523" s="16">
        <v>2019011858</v>
      </c>
      <c r="C523" s="31" t="s">
        <v>655</v>
      </c>
      <c r="D523" s="16">
        <v>2019</v>
      </c>
      <c r="E523" s="16" t="s">
        <v>651</v>
      </c>
      <c r="F523" s="19">
        <v>7.4</v>
      </c>
      <c r="G523" s="19">
        <f>8.31+83.46*0.72</f>
        <v>68.4012</v>
      </c>
      <c r="H523" s="19">
        <v>4.17</v>
      </c>
      <c r="I523" s="19">
        <f t="shared" si="63"/>
        <v>79.9712</v>
      </c>
      <c r="J523" s="16">
        <v>5</v>
      </c>
      <c r="K523" s="16">
        <v>21</v>
      </c>
      <c r="L523" s="30">
        <f t="shared" si="64"/>
        <v>0.238095238095238</v>
      </c>
      <c r="M523" s="16">
        <v>26</v>
      </c>
      <c r="N523" s="16">
        <v>68</v>
      </c>
      <c r="O523" s="30">
        <v>0.382352941176471</v>
      </c>
      <c r="P523" s="16"/>
    </row>
    <row r="524" s="1" customFormat="1" ht="21.35" customHeight="1" spans="1:16">
      <c r="A524" s="8">
        <v>521</v>
      </c>
      <c r="B524" s="16">
        <v>2019011853</v>
      </c>
      <c r="C524" s="31" t="s">
        <v>656</v>
      </c>
      <c r="D524" s="16">
        <v>2019</v>
      </c>
      <c r="E524" s="16" t="s">
        <v>651</v>
      </c>
      <c r="F524" s="19">
        <v>8.85</v>
      </c>
      <c r="G524" s="19">
        <f>5.09+80.54*0.72</f>
        <v>63.0788</v>
      </c>
      <c r="H524" s="19">
        <v>8</v>
      </c>
      <c r="I524" s="19">
        <f t="shared" si="63"/>
        <v>79.9288</v>
      </c>
      <c r="J524" s="16">
        <v>6</v>
      </c>
      <c r="K524" s="16">
        <v>21</v>
      </c>
      <c r="L524" s="30">
        <f t="shared" si="64"/>
        <v>0.285714285714286</v>
      </c>
      <c r="M524" s="16">
        <v>27</v>
      </c>
      <c r="N524" s="16">
        <v>68</v>
      </c>
      <c r="O524" s="30">
        <v>0.397058823529412</v>
      </c>
      <c r="P524" s="16"/>
    </row>
    <row r="525" s="1" customFormat="1" ht="21.35" customHeight="1" spans="1:16">
      <c r="A525" s="8">
        <v>522</v>
      </c>
      <c r="B525" s="16">
        <v>2019011870</v>
      </c>
      <c r="C525" s="31" t="s">
        <v>657</v>
      </c>
      <c r="D525" s="16">
        <v>2019</v>
      </c>
      <c r="E525" s="16" t="s">
        <v>651</v>
      </c>
      <c r="F525" s="19">
        <v>7.49</v>
      </c>
      <c r="G525" s="19">
        <f>7.77+80.72*0.72</f>
        <v>65.8884</v>
      </c>
      <c r="H525" s="19">
        <v>6.537</v>
      </c>
      <c r="I525" s="19">
        <f t="shared" si="63"/>
        <v>79.9154</v>
      </c>
      <c r="J525" s="16">
        <v>7</v>
      </c>
      <c r="K525" s="16">
        <v>21</v>
      </c>
      <c r="L525" s="30">
        <f t="shared" si="64"/>
        <v>0.333333333333333</v>
      </c>
      <c r="M525" s="16">
        <v>28</v>
      </c>
      <c r="N525" s="16">
        <v>68</v>
      </c>
      <c r="O525" s="30">
        <v>0.411764705882353</v>
      </c>
      <c r="P525" s="16"/>
    </row>
    <row r="526" s="1" customFormat="1" ht="21.35" customHeight="1" spans="1:16">
      <c r="A526" s="8">
        <v>523</v>
      </c>
      <c r="B526" s="16">
        <v>2019011859</v>
      </c>
      <c r="C526" s="31" t="s">
        <v>658</v>
      </c>
      <c r="D526" s="16">
        <v>2019</v>
      </c>
      <c r="E526" s="16" t="s">
        <v>651</v>
      </c>
      <c r="F526" s="19">
        <v>7.97</v>
      </c>
      <c r="G526" s="19">
        <f>81.11*0.72+5.95</f>
        <v>64.3492</v>
      </c>
      <c r="H526" s="19">
        <v>7.41</v>
      </c>
      <c r="I526" s="19">
        <f t="shared" si="63"/>
        <v>79.7292</v>
      </c>
      <c r="J526" s="16">
        <v>8</v>
      </c>
      <c r="K526" s="16">
        <v>21</v>
      </c>
      <c r="L526" s="30">
        <f t="shared" si="64"/>
        <v>0.380952380952381</v>
      </c>
      <c r="M526" s="16">
        <v>29</v>
      </c>
      <c r="N526" s="16">
        <v>68</v>
      </c>
      <c r="O526" s="30">
        <v>0.426470588235294</v>
      </c>
      <c r="P526" s="16"/>
    </row>
    <row r="527" s="1" customFormat="1" ht="21.35" customHeight="1" spans="1:16">
      <c r="A527" s="8">
        <v>524</v>
      </c>
      <c r="B527" s="16">
        <v>2019011862</v>
      </c>
      <c r="C527" s="31" t="s">
        <v>659</v>
      </c>
      <c r="D527" s="16">
        <v>2019</v>
      </c>
      <c r="E527" s="16" t="s">
        <v>651</v>
      </c>
      <c r="F527" s="19">
        <v>7.45</v>
      </c>
      <c r="G527" s="19">
        <f>7.32+80.13*0.72</f>
        <v>65.0136</v>
      </c>
      <c r="H527" s="19">
        <v>6.609</v>
      </c>
      <c r="I527" s="19">
        <f t="shared" si="63"/>
        <v>79.0726</v>
      </c>
      <c r="J527" s="16">
        <v>9</v>
      </c>
      <c r="K527" s="16">
        <v>21</v>
      </c>
      <c r="L527" s="30">
        <f t="shared" si="64"/>
        <v>0.428571428571429</v>
      </c>
      <c r="M527" s="16">
        <v>33</v>
      </c>
      <c r="N527" s="16">
        <v>68</v>
      </c>
      <c r="O527" s="30">
        <v>0.485294117647059</v>
      </c>
      <c r="P527" s="16"/>
    </row>
    <row r="528" s="1" customFormat="1" ht="21.35" customHeight="1" spans="1:16">
      <c r="A528" s="8">
        <v>525</v>
      </c>
      <c r="B528" s="16">
        <v>2019011864</v>
      </c>
      <c r="C528" s="31" t="s">
        <v>660</v>
      </c>
      <c r="D528" s="16">
        <v>2019</v>
      </c>
      <c r="E528" s="16" t="s">
        <v>651</v>
      </c>
      <c r="F528" s="19">
        <v>8.65</v>
      </c>
      <c r="G528" s="19">
        <f>76.44*0.72+8.16</f>
        <v>63.1968</v>
      </c>
      <c r="H528" s="19">
        <v>6.935</v>
      </c>
      <c r="I528" s="19">
        <f t="shared" si="63"/>
        <v>78.7818</v>
      </c>
      <c r="J528" s="16">
        <v>10</v>
      </c>
      <c r="K528" s="16">
        <v>21</v>
      </c>
      <c r="L528" s="30">
        <f t="shared" si="64"/>
        <v>0.476190476190476</v>
      </c>
      <c r="M528" s="16">
        <v>34</v>
      </c>
      <c r="N528" s="16">
        <v>68</v>
      </c>
      <c r="O528" s="30">
        <v>0.5</v>
      </c>
      <c r="P528" s="16"/>
    </row>
    <row r="529" s="1" customFormat="1" ht="21.35" customHeight="1" spans="1:16">
      <c r="A529" s="8">
        <v>526</v>
      </c>
      <c r="B529" s="16">
        <v>2019011856</v>
      </c>
      <c r="C529" s="31" t="s">
        <v>661</v>
      </c>
      <c r="D529" s="16">
        <v>2019</v>
      </c>
      <c r="E529" s="16" t="s">
        <v>651</v>
      </c>
      <c r="F529" s="19">
        <v>8.2</v>
      </c>
      <c r="G529" s="19">
        <f>79.41*0.72+6.91</f>
        <v>64.0852</v>
      </c>
      <c r="H529" s="19">
        <v>6.477</v>
      </c>
      <c r="I529" s="19">
        <f t="shared" si="63"/>
        <v>78.7622</v>
      </c>
      <c r="J529" s="16">
        <v>11</v>
      </c>
      <c r="K529" s="16">
        <v>21</v>
      </c>
      <c r="L529" s="30">
        <f t="shared" si="64"/>
        <v>0.523809523809524</v>
      </c>
      <c r="M529" s="16">
        <v>35</v>
      </c>
      <c r="N529" s="16">
        <v>68</v>
      </c>
      <c r="O529" s="30">
        <v>0.514705882352941</v>
      </c>
      <c r="P529" s="16"/>
    </row>
    <row r="530" s="1" customFormat="1" ht="21.35" customHeight="1" spans="1:16">
      <c r="A530" s="8">
        <v>527</v>
      </c>
      <c r="B530" s="16">
        <v>2019011860</v>
      </c>
      <c r="C530" s="31" t="s">
        <v>662</v>
      </c>
      <c r="D530" s="16">
        <v>2019</v>
      </c>
      <c r="E530" s="16" t="s">
        <v>651</v>
      </c>
      <c r="F530" s="19">
        <v>7.75</v>
      </c>
      <c r="G530" s="19">
        <f>7.08+80.01*0.72</f>
        <v>64.6872</v>
      </c>
      <c r="H530" s="19">
        <v>5.582</v>
      </c>
      <c r="I530" s="19">
        <f t="shared" si="63"/>
        <v>78.0192</v>
      </c>
      <c r="J530" s="16">
        <v>12</v>
      </c>
      <c r="K530" s="16">
        <v>21</v>
      </c>
      <c r="L530" s="30">
        <f t="shared" si="64"/>
        <v>0.571428571428571</v>
      </c>
      <c r="M530" s="16">
        <v>38</v>
      </c>
      <c r="N530" s="16">
        <v>68</v>
      </c>
      <c r="O530" s="30">
        <v>0.558823529411765</v>
      </c>
      <c r="P530" s="16"/>
    </row>
    <row r="531" s="1" customFormat="1" ht="21.35" customHeight="1" spans="1:16">
      <c r="A531" s="8">
        <v>528</v>
      </c>
      <c r="B531" s="16">
        <v>2019011855</v>
      </c>
      <c r="C531" s="31" t="s">
        <v>663</v>
      </c>
      <c r="D531" s="16">
        <v>2019</v>
      </c>
      <c r="E531" s="16" t="s">
        <v>651</v>
      </c>
      <c r="F531" s="19">
        <v>7.7</v>
      </c>
      <c r="G531" s="19">
        <f>5.94+78.87*0.72</f>
        <v>62.7264</v>
      </c>
      <c r="H531" s="19">
        <v>4.789</v>
      </c>
      <c r="I531" s="19">
        <f t="shared" si="63"/>
        <v>75.2154</v>
      </c>
      <c r="J531" s="16">
        <v>13</v>
      </c>
      <c r="K531" s="16">
        <v>21</v>
      </c>
      <c r="L531" s="30">
        <f t="shared" si="64"/>
        <v>0.619047619047619</v>
      </c>
      <c r="M531" s="16">
        <v>43</v>
      </c>
      <c r="N531" s="16">
        <v>68</v>
      </c>
      <c r="O531" s="30">
        <v>0.632352941176471</v>
      </c>
      <c r="P531" s="16"/>
    </row>
    <row r="532" s="1" customFormat="1" ht="21.35" customHeight="1" spans="1:16">
      <c r="A532" s="8">
        <v>529</v>
      </c>
      <c r="B532" s="32">
        <v>2019011874</v>
      </c>
      <c r="C532" s="32" t="s">
        <v>664</v>
      </c>
      <c r="D532" s="16">
        <v>2019</v>
      </c>
      <c r="E532" s="16" t="s">
        <v>651</v>
      </c>
      <c r="F532" s="19">
        <v>8.4</v>
      </c>
      <c r="G532" s="19">
        <f>5.74+73.22*0.72</f>
        <v>58.4584</v>
      </c>
      <c r="H532" s="19">
        <v>7.79</v>
      </c>
      <c r="I532" s="19">
        <f t="shared" si="63"/>
        <v>74.6484</v>
      </c>
      <c r="J532" s="16">
        <v>14</v>
      </c>
      <c r="K532" s="16">
        <v>21</v>
      </c>
      <c r="L532" s="30">
        <f t="shared" si="64"/>
        <v>0.666666666666667</v>
      </c>
      <c r="M532" s="16">
        <v>45</v>
      </c>
      <c r="N532" s="16">
        <v>68</v>
      </c>
      <c r="O532" s="30">
        <v>0.661764705882353</v>
      </c>
      <c r="P532" s="16"/>
    </row>
    <row r="533" s="1" customFormat="1" ht="21.35" customHeight="1" spans="1:16">
      <c r="A533" s="8">
        <v>530</v>
      </c>
      <c r="B533" s="16">
        <v>2019011871</v>
      </c>
      <c r="C533" s="31" t="s">
        <v>665</v>
      </c>
      <c r="D533" s="16">
        <v>2019</v>
      </c>
      <c r="E533" s="16" t="s">
        <v>651</v>
      </c>
      <c r="F533" s="19">
        <v>7.3</v>
      </c>
      <c r="G533" s="19">
        <f>6.28+75.97*0.72</f>
        <v>60.9784</v>
      </c>
      <c r="H533" s="19">
        <v>4.382</v>
      </c>
      <c r="I533" s="19">
        <f t="shared" si="63"/>
        <v>72.6604</v>
      </c>
      <c r="J533" s="16">
        <v>15</v>
      </c>
      <c r="K533" s="16">
        <v>21</v>
      </c>
      <c r="L533" s="30">
        <f t="shared" si="64"/>
        <v>0.714285714285714</v>
      </c>
      <c r="M533" s="16">
        <v>50</v>
      </c>
      <c r="N533" s="16">
        <v>68</v>
      </c>
      <c r="O533" s="30">
        <v>0.735294117647059</v>
      </c>
      <c r="P533" s="16"/>
    </row>
    <row r="534" s="1" customFormat="1" ht="21.35" customHeight="1" spans="1:16">
      <c r="A534" s="8">
        <v>531</v>
      </c>
      <c r="B534" s="16">
        <v>2019011857</v>
      </c>
      <c r="C534" s="31" t="s">
        <v>666</v>
      </c>
      <c r="D534" s="16">
        <v>2019</v>
      </c>
      <c r="E534" s="16" t="s">
        <v>651</v>
      </c>
      <c r="F534" s="19">
        <v>7</v>
      </c>
      <c r="G534" s="19">
        <f>5.51+75.68*0.72</f>
        <v>59.9996</v>
      </c>
      <c r="H534" s="19">
        <v>5.023</v>
      </c>
      <c r="I534" s="19">
        <f t="shared" si="63"/>
        <v>72.0226</v>
      </c>
      <c r="J534" s="16">
        <v>16</v>
      </c>
      <c r="K534" s="16">
        <v>21</v>
      </c>
      <c r="L534" s="30">
        <f t="shared" si="64"/>
        <v>0.761904761904762</v>
      </c>
      <c r="M534" s="16">
        <v>53</v>
      </c>
      <c r="N534" s="16">
        <v>68</v>
      </c>
      <c r="O534" s="30">
        <v>0.779411764705882</v>
      </c>
      <c r="P534" s="16"/>
    </row>
    <row r="535" s="1" customFormat="1" ht="21.35" customHeight="1" spans="1:16">
      <c r="A535" s="8">
        <v>532</v>
      </c>
      <c r="B535" s="16">
        <v>2019011866</v>
      </c>
      <c r="C535" s="31" t="s">
        <v>667</v>
      </c>
      <c r="D535" s="16">
        <v>2019</v>
      </c>
      <c r="E535" s="16" t="s">
        <v>651</v>
      </c>
      <c r="F535" s="19">
        <v>7.3</v>
      </c>
      <c r="G535" s="19">
        <f>7.41+72.56*0.72</f>
        <v>59.6532</v>
      </c>
      <c r="H535" s="19">
        <v>4.49</v>
      </c>
      <c r="I535" s="19">
        <f t="shared" si="63"/>
        <v>71.4432</v>
      </c>
      <c r="J535" s="16">
        <v>17</v>
      </c>
      <c r="K535" s="16">
        <v>21</v>
      </c>
      <c r="L535" s="30">
        <f t="shared" si="64"/>
        <v>0.80952380952381</v>
      </c>
      <c r="M535" s="16">
        <v>55</v>
      </c>
      <c r="N535" s="16">
        <v>68</v>
      </c>
      <c r="O535" s="30">
        <v>0.808823529411765</v>
      </c>
      <c r="P535" s="16"/>
    </row>
    <row r="536" s="1" customFormat="1" ht="21.35" customHeight="1" spans="1:16">
      <c r="A536" s="8">
        <v>533</v>
      </c>
      <c r="B536" s="16">
        <v>2019011868</v>
      </c>
      <c r="C536" s="31" t="s">
        <v>668</v>
      </c>
      <c r="D536" s="16">
        <v>2019</v>
      </c>
      <c r="E536" s="16" t="s">
        <v>651</v>
      </c>
      <c r="F536" s="19">
        <v>7</v>
      </c>
      <c r="G536" s="19">
        <f>6.32+71.96*0.72</f>
        <v>58.1312</v>
      </c>
      <c r="H536" s="19">
        <v>5.85</v>
      </c>
      <c r="I536" s="19">
        <f t="shared" si="63"/>
        <v>70.9812</v>
      </c>
      <c r="J536" s="16">
        <v>18</v>
      </c>
      <c r="K536" s="16">
        <v>21</v>
      </c>
      <c r="L536" s="30">
        <f t="shared" si="64"/>
        <v>0.857142857142857</v>
      </c>
      <c r="M536" s="16">
        <v>56</v>
      </c>
      <c r="N536" s="16">
        <v>68</v>
      </c>
      <c r="O536" s="30">
        <v>0.823529411764706</v>
      </c>
      <c r="P536" s="16"/>
    </row>
    <row r="537" s="1" customFormat="1" ht="21.35" customHeight="1" spans="1:16">
      <c r="A537" s="8">
        <v>534</v>
      </c>
      <c r="B537" s="16">
        <v>2019011865</v>
      </c>
      <c r="C537" s="31" t="s">
        <v>669</v>
      </c>
      <c r="D537" s="16">
        <v>2019</v>
      </c>
      <c r="E537" s="16" t="s">
        <v>651</v>
      </c>
      <c r="F537" s="19">
        <v>7.06</v>
      </c>
      <c r="G537" s="19">
        <f>4.35+76.67*0.72</f>
        <v>59.5524</v>
      </c>
      <c r="H537" s="19">
        <v>4.142</v>
      </c>
      <c r="I537" s="19">
        <f t="shared" si="63"/>
        <v>70.7544</v>
      </c>
      <c r="J537" s="16">
        <v>19</v>
      </c>
      <c r="K537" s="16">
        <v>21</v>
      </c>
      <c r="L537" s="30">
        <f t="shared" si="64"/>
        <v>0.904761904761905</v>
      </c>
      <c r="M537" s="16">
        <v>57</v>
      </c>
      <c r="N537" s="16">
        <v>68</v>
      </c>
      <c r="O537" s="30">
        <v>0.838235294117647</v>
      </c>
      <c r="P537" s="16"/>
    </row>
    <row r="538" s="1" customFormat="1" ht="21.35" customHeight="1" spans="1:16">
      <c r="A538" s="8">
        <v>535</v>
      </c>
      <c r="B538" s="16">
        <v>2019011867</v>
      </c>
      <c r="C538" s="31" t="s">
        <v>670</v>
      </c>
      <c r="D538" s="16">
        <v>2019</v>
      </c>
      <c r="E538" s="16" t="s">
        <v>651</v>
      </c>
      <c r="F538" s="19">
        <v>7</v>
      </c>
      <c r="G538" s="19">
        <f>4.31+69.9*0.72</f>
        <v>54.638</v>
      </c>
      <c r="H538" s="19">
        <v>5.213</v>
      </c>
      <c r="I538" s="19">
        <f t="shared" si="63"/>
        <v>66.851</v>
      </c>
      <c r="J538" s="16">
        <v>20</v>
      </c>
      <c r="K538" s="16">
        <v>21</v>
      </c>
      <c r="L538" s="30">
        <f t="shared" si="64"/>
        <v>0.952380952380952</v>
      </c>
      <c r="M538" s="16">
        <v>62</v>
      </c>
      <c r="N538" s="16">
        <v>68</v>
      </c>
      <c r="O538" s="30">
        <v>0.911764705882353</v>
      </c>
      <c r="P538" s="16"/>
    </row>
    <row r="539" s="1" customFormat="1" ht="21.35" customHeight="1" spans="1:16">
      <c r="A539" s="8">
        <v>536</v>
      </c>
      <c r="B539" s="32">
        <v>2019011873</v>
      </c>
      <c r="C539" s="32" t="s">
        <v>671</v>
      </c>
      <c r="D539" s="16">
        <v>2019</v>
      </c>
      <c r="E539" s="16" t="s">
        <v>651</v>
      </c>
      <c r="F539" s="19">
        <v>7</v>
      </c>
      <c r="G539" s="19">
        <f>4.28+69.96*0.72</f>
        <v>54.6512</v>
      </c>
      <c r="H539" s="19">
        <v>4.57</v>
      </c>
      <c r="I539" s="19">
        <f t="shared" si="63"/>
        <v>66.2212</v>
      </c>
      <c r="J539" s="16">
        <v>21</v>
      </c>
      <c r="K539" s="16">
        <v>21</v>
      </c>
      <c r="L539" s="30">
        <f t="shared" si="64"/>
        <v>1</v>
      </c>
      <c r="M539" s="16">
        <v>65</v>
      </c>
      <c r="N539" s="16">
        <v>68</v>
      </c>
      <c r="O539" s="30">
        <v>0.955882352941177</v>
      </c>
      <c r="P539" s="16"/>
    </row>
    <row r="540" s="1" customFormat="1" ht="21.35" customHeight="1" spans="1:16">
      <c r="A540" s="8">
        <v>537</v>
      </c>
      <c r="B540" s="31" t="s">
        <v>672</v>
      </c>
      <c r="C540" s="31" t="s">
        <v>673</v>
      </c>
      <c r="D540" s="16">
        <v>2019</v>
      </c>
      <c r="E540" s="16" t="s">
        <v>674</v>
      </c>
      <c r="F540" s="19">
        <v>9.78</v>
      </c>
      <c r="G540" s="19">
        <v>71.41</v>
      </c>
      <c r="H540" s="19">
        <v>8</v>
      </c>
      <c r="I540" s="19">
        <f t="shared" ref="I540:I586" si="65">SUM(F540:H540)</f>
        <v>89.19</v>
      </c>
      <c r="J540" s="16">
        <v>1</v>
      </c>
      <c r="K540" s="16">
        <v>23</v>
      </c>
      <c r="L540" s="30">
        <f t="shared" si="64"/>
        <v>0.0434782608695652</v>
      </c>
      <c r="M540" s="16">
        <v>1</v>
      </c>
      <c r="N540" s="16">
        <v>68</v>
      </c>
      <c r="O540" s="30">
        <v>0.0147058823529412</v>
      </c>
      <c r="P540" s="16"/>
    </row>
    <row r="541" s="1" customFormat="1" ht="21.35" customHeight="1" spans="1:16">
      <c r="A541" s="8">
        <v>538</v>
      </c>
      <c r="B541" s="31" t="s">
        <v>675</v>
      </c>
      <c r="C541" s="31" t="s">
        <v>676</v>
      </c>
      <c r="D541" s="16">
        <v>2019</v>
      </c>
      <c r="E541" s="16" t="s">
        <v>674</v>
      </c>
      <c r="F541" s="19">
        <v>8.88</v>
      </c>
      <c r="G541" s="19">
        <v>71.08</v>
      </c>
      <c r="H541" s="19">
        <v>6.89</v>
      </c>
      <c r="I541" s="19">
        <f t="shared" si="65"/>
        <v>86.85</v>
      </c>
      <c r="J541" s="16">
        <v>2</v>
      </c>
      <c r="K541" s="16">
        <v>23</v>
      </c>
      <c r="L541" s="30">
        <f t="shared" si="64"/>
        <v>0.0869565217391304</v>
      </c>
      <c r="M541" s="16">
        <v>4</v>
      </c>
      <c r="N541" s="16">
        <v>68</v>
      </c>
      <c r="O541" s="30">
        <v>0.0588235294117647</v>
      </c>
      <c r="P541" s="16"/>
    </row>
    <row r="542" s="1" customFormat="1" ht="21.35" customHeight="1" spans="1:16">
      <c r="A542" s="8">
        <v>539</v>
      </c>
      <c r="B542" s="31" t="s">
        <v>677</v>
      </c>
      <c r="C542" s="31" t="s">
        <v>678</v>
      </c>
      <c r="D542" s="16">
        <v>2019</v>
      </c>
      <c r="E542" s="16" t="s">
        <v>674</v>
      </c>
      <c r="F542" s="19">
        <v>8.68</v>
      </c>
      <c r="G542" s="19">
        <v>69.88</v>
      </c>
      <c r="H542" s="19">
        <v>7.65</v>
      </c>
      <c r="I542" s="19">
        <f t="shared" si="65"/>
        <v>86.21</v>
      </c>
      <c r="J542" s="16">
        <v>3</v>
      </c>
      <c r="K542" s="16">
        <v>23</v>
      </c>
      <c r="L542" s="30">
        <f t="shared" si="64"/>
        <v>0.130434782608696</v>
      </c>
      <c r="M542" s="16">
        <v>6</v>
      </c>
      <c r="N542" s="16">
        <v>68</v>
      </c>
      <c r="O542" s="30">
        <v>0.0882352941176471</v>
      </c>
      <c r="P542" s="16"/>
    </row>
    <row r="543" s="1" customFormat="1" ht="21.35" customHeight="1" spans="1:16">
      <c r="A543" s="8">
        <v>540</v>
      </c>
      <c r="B543" s="31" t="s">
        <v>679</v>
      </c>
      <c r="C543" s="31" t="s">
        <v>680</v>
      </c>
      <c r="D543" s="16">
        <v>2019</v>
      </c>
      <c r="E543" s="16" t="s">
        <v>674</v>
      </c>
      <c r="F543" s="19">
        <v>9.98</v>
      </c>
      <c r="G543" s="19">
        <v>68.05</v>
      </c>
      <c r="H543" s="19">
        <v>8</v>
      </c>
      <c r="I543" s="19">
        <f t="shared" si="65"/>
        <v>86.03</v>
      </c>
      <c r="J543" s="16">
        <v>4</v>
      </c>
      <c r="K543" s="16">
        <v>23</v>
      </c>
      <c r="L543" s="30">
        <f t="shared" si="64"/>
        <v>0.173913043478261</v>
      </c>
      <c r="M543" s="16">
        <v>7</v>
      </c>
      <c r="N543" s="16">
        <v>68</v>
      </c>
      <c r="O543" s="30">
        <v>0.102941176470588</v>
      </c>
      <c r="P543" s="16"/>
    </row>
    <row r="544" s="1" customFormat="1" ht="21.35" customHeight="1" spans="1:16">
      <c r="A544" s="8">
        <v>541</v>
      </c>
      <c r="B544" s="31" t="s">
        <v>681</v>
      </c>
      <c r="C544" s="31" t="s">
        <v>682</v>
      </c>
      <c r="D544" s="16">
        <v>2019</v>
      </c>
      <c r="E544" s="16" t="s">
        <v>674</v>
      </c>
      <c r="F544" s="19">
        <v>8.18</v>
      </c>
      <c r="G544" s="19">
        <v>71.03</v>
      </c>
      <c r="H544" s="19">
        <v>6.77</v>
      </c>
      <c r="I544" s="19">
        <f t="shared" si="65"/>
        <v>85.98</v>
      </c>
      <c r="J544" s="16">
        <v>5</v>
      </c>
      <c r="K544" s="16">
        <v>23</v>
      </c>
      <c r="L544" s="30">
        <f t="shared" si="64"/>
        <v>0.217391304347826</v>
      </c>
      <c r="M544" s="16">
        <v>8</v>
      </c>
      <c r="N544" s="16">
        <v>68</v>
      </c>
      <c r="O544" s="30">
        <v>0.117647058823529</v>
      </c>
      <c r="P544" s="16"/>
    </row>
    <row r="545" s="1" customFormat="1" ht="21.35" customHeight="1" spans="1:16">
      <c r="A545" s="8">
        <v>542</v>
      </c>
      <c r="B545" s="31" t="s">
        <v>683</v>
      </c>
      <c r="C545" s="31" t="s">
        <v>684</v>
      </c>
      <c r="D545" s="16">
        <v>2019</v>
      </c>
      <c r="E545" s="16" t="s">
        <v>674</v>
      </c>
      <c r="F545" s="19">
        <v>8.68</v>
      </c>
      <c r="G545" s="19">
        <v>67.53</v>
      </c>
      <c r="H545" s="19">
        <v>8</v>
      </c>
      <c r="I545" s="19">
        <f t="shared" si="65"/>
        <v>84.21</v>
      </c>
      <c r="J545" s="16">
        <v>6</v>
      </c>
      <c r="K545" s="16">
        <v>23</v>
      </c>
      <c r="L545" s="30">
        <f t="shared" si="64"/>
        <v>0.260869565217391</v>
      </c>
      <c r="M545" s="16">
        <v>10</v>
      </c>
      <c r="N545" s="16">
        <v>68</v>
      </c>
      <c r="O545" s="30">
        <v>0.147058823529412</v>
      </c>
      <c r="P545" s="16"/>
    </row>
    <row r="546" s="1" customFormat="1" ht="21.35" customHeight="1" spans="1:16">
      <c r="A546" s="8">
        <v>543</v>
      </c>
      <c r="B546" s="31" t="s">
        <v>685</v>
      </c>
      <c r="C546" s="31" t="s">
        <v>686</v>
      </c>
      <c r="D546" s="16">
        <v>2019</v>
      </c>
      <c r="E546" s="16" t="s">
        <v>674</v>
      </c>
      <c r="F546" s="19">
        <v>10</v>
      </c>
      <c r="G546" s="19">
        <v>65.8</v>
      </c>
      <c r="H546" s="19">
        <v>5.79</v>
      </c>
      <c r="I546" s="19">
        <f t="shared" si="65"/>
        <v>81.59</v>
      </c>
      <c r="J546" s="16">
        <v>7</v>
      </c>
      <c r="K546" s="16">
        <v>23</v>
      </c>
      <c r="L546" s="30">
        <f t="shared" si="64"/>
        <v>0.304347826086957</v>
      </c>
      <c r="M546" s="16">
        <v>19</v>
      </c>
      <c r="N546" s="16">
        <v>68</v>
      </c>
      <c r="O546" s="30">
        <v>0.279411764705882</v>
      </c>
      <c r="P546" s="16"/>
    </row>
    <row r="547" s="1" customFormat="1" ht="21.35" customHeight="1" spans="1:16">
      <c r="A547" s="8">
        <v>544</v>
      </c>
      <c r="B547" s="31" t="s">
        <v>687</v>
      </c>
      <c r="C547" s="31" t="s">
        <v>688</v>
      </c>
      <c r="D547" s="16">
        <v>2019</v>
      </c>
      <c r="E547" s="16" t="s">
        <v>674</v>
      </c>
      <c r="F547" s="19">
        <v>7.88</v>
      </c>
      <c r="G547" s="19">
        <v>65.7</v>
      </c>
      <c r="H547" s="19">
        <v>7.33</v>
      </c>
      <c r="I547" s="19">
        <f t="shared" si="65"/>
        <v>80.91</v>
      </c>
      <c r="J547" s="16">
        <v>8</v>
      </c>
      <c r="K547" s="16">
        <v>23</v>
      </c>
      <c r="L547" s="30">
        <f t="shared" si="64"/>
        <v>0.347826086956522</v>
      </c>
      <c r="M547" s="16">
        <v>22</v>
      </c>
      <c r="N547" s="16">
        <v>68</v>
      </c>
      <c r="O547" s="30">
        <v>0.323529411764706</v>
      </c>
      <c r="P547" s="16"/>
    </row>
    <row r="548" s="1" customFormat="1" ht="21.35" customHeight="1" spans="1:16">
      <c r="A548" s="8">
        <v>545</v>
      </c>
      <c r="B548" s="16">
        <v>2019011827</v>
      </c>
      <c r="C548" s="16" t="s">
        <v>689</v>
      </c>
      <c r="D548" s="16">
        <v>2019</v>
      </c>
      <c r="E548" s="16" t="s">
        <v>674</v>
      </c>
      <c r="F548" s="19">
        <v>5.88</v>
      </c>
      <c r="G548" s="19">
        <v>67.52</v>
      </c>
      <c r="H548" s="19">
        <v>6.82</v>
      </c>
      <c r="I548" s="19">
        <f t="shared" si="65"/>
        <v>80.22</v>
      </c>
      <c r="J548" s="16">
        <v>9</v>
      </c>
      <c r="K548" s="16">
        <v>23</v>
      </c>
      <c r="L548" s="30">
        <f t="shared" si="64"/>
        <v>0.391304347826087</v>
      </c>
      <c r="M548" s="16">
        <v>24</v>
      </c>
      <c r="N548" s="16">
        <v>68</v>
      </c>
      <c r="O548" s="30">
        <v>0.352941176470588</v>
      </c>
      <c r="P548" s="16"/>
    </row>
    <row r="549" s="1" customFormat="1" ht="21.35" customHeight="1" spans="1:16">
      <c r="A549" s="8">
        <v>546</v>
      </c>
      <c r="B549" s="31" t="s">
        <v>690</v>
      </c>
      <c r="C549" s="31" t="s">
        <v>691</v>
      </c>
      <c r="D549" s="16">
        <v>2019</v>
      </c>
      <c r="E549" s="16" t="s">
        <v>674</v>
      </c>
      <c r="F549" s="19">
        <v>8.88</v>
      </c>
      <c r="G549" s="19">
        <v>65.11</v>
      </c>
      <c r="H549" s="19">
        <v>6.16</v>
      </c>
      <c r="I549" s="19">
        <f t="shared" si="65"/>
        <v>80.15</v>
      </c>
      <c r="J549" s="16">
        <v>10</v>
      </c>
      <c r="K549" s="16">
        <v>23</v>
      </c>
      <c r="L549" s="30">
        <f t="shared" si="64"/>
        <v>0.434782608695652</v>
      </c>
      <c r="M549" s="16">
        <v>25</v>
      </c>
      <c r="N549" s="16">
        <v>68</v>
      </c>
      <c r="O549" s="30">
        <v>0.367647058823529</v>
      </c>
      <c r="P549" s="16"/>
    </row>
    <row r="550" s="1" customFormat="1" ht="21.35" customHeight="1" spans="1:16">
      <c r="A550" s="8">
        <v>547</v>
      </c>
      <c r="B550" s="16">
        <v>2019011839</v>
      </c>
      <c r="C550" s="16" t="s">
        <v>692</v>
      </c>
      <c r="D550" s="16">
        <v>2019</v>
      </c>
      <c r="E550" s="16" t="s">
        <v>674</v>
      </c>
      <c r="F550" s="19">
        <v>8.28</v>
      </c>
      <c r="G550" s="19">
        <v>64.3</v>
      </c>
      <c r="H550" s="19">
        <v>6.57</v>
      </c>
      <c r="I550" s="19">
        <f t="shared" si="65"/>
        <v>79.15</v>
      </c>
      <c r="J550" s="16">
        <v>11</v>
      </c>
      <c r="K550" s="16">
        <v>23</v>
      </c>
      <c r="L550" s="30">
        <f t="shared" si="64"/>
        <v>0.478260869565217</v>
      </c>
      <c r="M550" s="16">
        <v>32</v>
      </c>
      <c r="N550" s="16">
        <v>68</v>
      </c>
      <c r="O550" s="30">
        <v>0.470588235294118</v>
      </c>
      <c r="P550" s="16"/>
    </row>
    <row r="551" s="1" customFormat="1" ht="21.35" customHeight="1" spans="1:16">
      <c r="A551" s="8">
        <v>548</v>
      </c>
      <c r="B551" s="31" t="s">
        <v>693</v>
      </c>
      <c r="C551" s="31" t="s">
        <v>694</v>
      </c>
      <c r="D551" s="16">
        <v>2019</v>
      </c>
      <c r="E551" s="16" t="s">
        <v>674</v>
      </c>
      <c r="F551" s="19">
        <v>8.18</v>
      </c>
      <c r="G551" s="19">
        <v>64.16</v>
      </c>
      <c r="H551" s="19">
        <v>6.05</v>
      </c>
      <c r="I551" s="19">
        <f t="shared" si="65"/>
        <v>78.39</v>
      </c>
      <c r="J551" s="16">
        <v>12</v>
      </c>
      <c r="K551" s="16">
        <v>23</v>
      </c>
      <c r="L551" s="30">
        <v>0.521739130434783</v>
      </c>
      <c r="M551" s="16">
        <v>36</v>
      </c>
      <c r="N551" s="16">
        <v>68</v>
      </c>
      <c r="O551" s="30">
        <v>0.529411764705882</v>
      </c>
      <c r="P551" s="16"/>
    </row>
    <row r="552" s="1" customFormat="1" ht="21.35" customHeight="1" spans="1:16">
      <c r="A552" s="8">
        <v>549</v>
      </c>
      <c r="B552" s="16">
        <v>2019011851</v>
      </c>
      <c r="C552" s="16" t="s">
        <v>695</v>
      </c>
      <c r="D552" s="16">
        <v>2019</v>
      </c>
      <c r="E552" s="16" t="s">
        <v>674</v>
      </c>
      <c r="F552" s="19">
        <v>9.08</v>
      </c>
      <c r="G552" s="19">
        <v>62.61</v>
      </c>
      <c r="H552" s="19">
        <v>6.42</v>
      </c>
      <c r="I552" s="19">
        <f t="shared" si="65"/>
        <v>78.11</v>
      </c>
      <c r="J552" s="16">
        <v>13</v>
      </c>
      <c r="K552" s="16">
        <v>23</v>
      </c>
      <c r="L552" s="30">
        <v>0.565217391304348</v>
      </c>
      <c r="M552" s="16">
        <v>37</v>
      </c>
      <c r="N552" s="16">
        <v>68</v>
      </c>
      <c r="O552" s="30">
        <v>0.544117647058823</v>
      </c>
      <c r="P552" s="16"/>
    </row>
    <row r="553" s="1" customFormat="1" ht="21.35" customHeight="1" spans="1:16">
      <c r="A553" s="8">
        <v>550</v>
      </c>
      <c r="B553" s="31" t="s">
        <v>696</v>
      </c>
      <c r="C553" s="31" t="s">
        <v>697</v>
      </c>
      <c r="D553" s="16">
        <v>2019</v>
      </c>
      <c r="E553" s="16" t="s">
        <v>674</v>
      </c>
      <c r="F553" s="19">
        <v>8.28</v>
      </c>
      <c r="G553" s="19">
        <v>62.38</v>
      </c>
      <c r="H553" s="19">
        <v>7.07</v>
      </c>
      <c r="I553" s="19">
        <f t="shared" si="65"/>
        <v>77.73</v>
      </c>
      <c r="J553" s="16">
        <v>14</v>
      </c>
      <c r="K553" s="16">
        <v>23</v>
      </c>
      <c r="L553" s="30">
        <v>0.608695652173913</v>
      </c>
      <c r="M553" s="16">
        <v>39</v>
      </c>
      <c r="N553" s="16">
        <v>68</v>
      </c>
      <c r="O553" s="30">
        <v>0.573529411764706</v>
      </c>
      <c r="P553" s="16"/>
    </row>
    <row r="554" s="1" customFormat="1" ht="21.35" customHeight="1" spans="1:16">
      <c r="A554" s="8">
        <v>551</v>
      </c>
      <c r="B554" s="31" t="s">
        <v>698</v>
      </c>
      <c r="C554" s="31" t="s">
        <v>699</v>
      </c>
      <c r="D554" s="16">
        <v>2019</v>
      </c>
      <c r="E554" s="16" t="s">
        <v>674</v>
      </c>
      <c r="F554" s="19">
        <v>8</v>
      </c>
      <c r="G554" s="19">
        <v>63.42</v>
      </c>
      <c r="H554" s="19">
        <v>5.52</v>
      </c>
      <c r="I554" s="19">
        <f t="shared" si="65"/>
        <v>76.94</v>
      </c>
      <c r="J554" s="16">
        <v>15</v>
      </c>
      <c r="K554" s="16">
        <v>23</v>
      </c>
      <c r="L554" s="30">
        <v>0.652173913043478</v>
      </c>
      <c r="M554" s="16">
        <v>40</v>
      </c>
      <c r="N554" s="16">
        <v>68</v>
      </c>
      <c r="O554" s="30">
        <v>0.588235294117647</v>
      </c>
      <c r="P554" s="16"/>
    </row>
    <row r="555" s="1" customFormat="1" ht="21.35" customHeight="1" spans="1:16">
      <c r="A555" s="8">
        <v>552</v>
      </c>
      <c r="B555" s="31" t="s">
        <v>700</v>
      </c>
      <c r="C555" s="31" t="s">
        <v>701</v>
      </c>
      <c r="D555" s="16">
        <v>2019</v>
      </c>
      <c r="E555" s="16" t="s">
        <v>674</v>
      </c>
      <c r="F555" s="19">
        <v>8.25</v>
      </c>
      <c r="G555" s="19">
        <v>62.33</v>
      </c>
      <c r="H555" s="19">
        <v>4.46</v>
      </c>
      <c r="I555" s="19">
        <f t="shared" si="65"/>
        <v>75.04</v>
      </c>
      <c r="J555" s="16">
        <v>16</v>
      </c>
      <c r="K555" s="16">
        <v>23</v>
      </c>
      <c r="L555" s="30">
        <v>0.695652173913043</v>
      </c>
      <c r="M555" s="16">
        <v>44</v>
      </c>
      <c r="N555" s="16">
        <v>68</v>
      </c>
      <c r="O555" s="30">
        <v>0.647058823529412</v>
      </c>
      <c r="P555" s="16"/>
    </row>
    <row r="556" s="1" customFormat="1" ht="21.35" customHeight="1" spans="1:16">
      <c r="A556" s="8">
        <v>553</v>
      </c>
      <c r="B556" s="31" t="s">
        <v>702</v>
      </c>
      <c r="C556" s="31" t="s">
        <v>703</v>
      </c>
      <c r="D556" s="16">
        <v>2019</v>
      </c>
      <c r="E556" s="16" t="s">
        <v>674</v>
      </c>
      <c r="F556" s="19">
        <v>7.88</v>
      </c>
      <c r="G556" s="19">
        <v>59.18</v>
      </c>
      <c r="H556" s="19">
        <v>6.19</v>
      </c>
      <c r="I556" s="19">
        <f t="shared" si="65"/>
        <v>73.25</v>
      </c>
      <c r="J556" s="16">
        <v>17</v>
      </c>
      <c r="K556" s="16">
        <v>23</v>
      </c>
      <c r="L556" s="30">
        <v>0.739130434782609</v>
      </c>
      <c r="M556" s="16">
        <v>49</v>
      </c>
      <c r="N556" s="16">
        <v>68</v>
      </c>
      <c r="O556" s="30">
        <v>0.720588235294118</v>
      </c>
      <c r="P556" s="16"/>
    </row>
    <row r="557" s="1" customFormat="1" ht="21.35" customHeight="1" spans="1:16">
      <c r="A557" s="8">
        <v>554</v>
      </c>
      <c r="B557" s="31" t="s">
        <v>704</v>
      </c>
      <c r="C557" s="16" t="s">
        <v>705</v>
      </c>
      <c r="D557" s="16">
        <v>2019</v>
      </c>
      <c r="E557" s="16" t="s">
        <v>674</v>
      </c>
      <c r="F557" s="19">
        <v>8.38</v>
      </c>
      <c r="G557" s="19">
        <v>58.36</v>
      </c>
      <c r="H557" s="19">
        <v>5.84</v>
      </c>
      <c r="I557" s="19">
        <f t="shared" si="65"/>
        <v>72.58</v>
      </c>
      <c r="J557" s="16">
        <v>18</v>
      </c>
      <c r="K557" s="16">
        <v>23</v>
      </c>
      <c r="L557" s="30">
        <v>0.782608695652174</v>
      </c>
      <c r="M557" s="16">
        <v>51</v>
      </c>
      <c r="N557" s="16">
        <v>68</v>
      </c>
      <c r="O557" s="30">
        <v>0.75</v>
      </c>
      <c r="P557" s="16"/>
    </row>
    <row r="558" s="1" customFormat="1" ht="21.35" customHeight="1" spans="1:16">
      <c r="A558" s="8">
        <v>555</v>
      </c>
      <c r="B558" s="31" t="s">
        <v>706</v>
      </c>
      <c r="C558" s="31" t="s">
        <v>707</v>
      </c>
      <c r="D558" s="16">
        <v>2019</v>
      </c>
      <c r="E558" s="16" t="s">
        <v>674</v>
      </c>
      <c r="F558" s="19">
        <v>8.28</v>
      </c>
      <c r="G558" s="19">
        <v>57.72</v>
      </c>
      <c r="H558" s="19">
        <v>5.49</v>
      </c>
      <c r="I558" s="19">
        <f t="shared" si="65"/>
        <v>71.49</v>
      </c>
      <c r="J558" s="16">
        <v>19</v>
      </c>
      <c r="K558" s="16">
        <v>23</v>
      </c>
      <c r="L558" s="30">
        <v>0.826086956521739</v>
      </c>
      <c r="M558" s="16">
        <v>54</v>
      </c>
      <c r="N558" s="16">
        <v>68</v>
      </c>
      <c r="O558" s="30">
        <v>0.794117647058823</v>
      </c>
      <c r="P558" s="16"/>
    </row>
    <row r="559" s="1" customFormat="1" ht="21.35" customHeight="1" spans="1:16">
      <c r="A559" s="8">
        <v>556</v>
      </c>
      <c r="B559" s="31" t="s">
        <v>708</v>
      </c>
      <c r="C559" s="31" t="s">
        <v>709</v>
      </c>
      <c r="D559" s="16">
        <v>2019</v>
      </c>
      <c r="E559" s="16" t="s">
        <v>674</v>
      </c>
      <c r="F559" s="19">
        <v>7.88</v>
      </c>
      <c r="G559" s="19">
        <v>55.42</v>
      </c>
      <c r="H559" s="19">
        <v>6.41</v>
      </c>
      <c r="I559" s="19">
        <f t="shared" si="65"/>
        <v>69.71</v>
      </c>
      <c r="J559" s="16">
        <v>20</v>
      </c>
      <c r="K559" s="16">
        <v>23</v>
      </c>
      <c r="L559" s="30">
        <v>0.869565217391304</v>
      </c>
      <c r="M559" s="16">
        <v>59</v>
      </c>
      <c r="N559" s="16">
        <v>68</v>
      </c>
      <c r="O559" s="30">
        <v>0.867647058823529</v>
      </c>
      <c r="P559" s="16"/>
    </row>
    <row r="560" s="1" customFormat="1" ht="21.35" customHeight="1" spans="1:16">
      <c r="A560" s="8">
        <v>557</v>
      </c>
      <c r="B560" s="31" t="s">
        <v>710</v>
      </c>
      <c r="C560" s="31" t="s">
        <v>711</v>
      </c>
      <c r="D560" s="16">
        <v>2019</v>
      </c>
      <c r="E560" s="16" t="s">
        <v>674</v>
      </c>
      <c r="F560" s="19">
        <v>7.88</v>
      </c>
      <c r="G560" s="19">
        <v>57.3</v>
      </c>
      <c r="H560" s="19">
        <v>4.2</v>
      </c>
      <c r="I560" s="19">
        <f t="shared" si="65"/>
        <v>69.38</v>
      </c>
      <c r="J560" s="16">
        <v>21</v>
      </c>
      <c r="K560" s="16">
        <v>23</v>
      </c>
      <c r="L560" s="30">
        <v>0.91304347826087</v>
      </c>
      <c r="M560" s="16">
        <v>60</v>
      </c>
      <c r="N560" s="16">
        <v>68</v>
      </c>
      <c r="O560" s="30">
        <v>0.882352941176471</v>
      </c>
      <c r="P560" s="16"/>
    </row>
    <row r="561" s="1" customFormat="1" ht="21.35" customHeight="1" spans="1:16">
      <c r="A561" s="8">
        <v>558</v>
      </c>
      <c r="B561" s="31" t="s">
        <v>712</v>
      </c>
      <c r="C561" s="31" t="s">
        <v>713</v>
      </c>
      <c r="D561" s="16">
        <v>2019</v>
      </c>
      <c r="E561" s="16" t="s">
        <v>674</v>
      </c>
      <c r="F561" s="19">
        <v>7.88</v>
      </c>
      <c r="G561" s="19">
        <v>56.74</v>
      </c>
      <c r="H561" s="19">
        <v>4.1</v>
      </c>
      <c r="I561" s="19">
        <f t="shared" si="65"/>
        <v>68.72</v>
      </c>
      <c r="J561" s="16">
        <v>22</v>
      </c>
      <c r="K561" s="16">
        <v>23</v>
      </c>
      <c r="L561" s="30">
        <f t="shared" ref="L561:L586" si="66">J561/K561</f>
        <v>0.956521739130435</v>
      </c>
      <c r="M561" s="16">
        <v>61</v>
      </c>
      <c r="N561" s="16">
        <v>68</v>
      </c>
      <c r="O561" s="30">
        <v>0.897058823529412</v>
      </c>
      <c r="P561" s="16"/>
    </row>
    <row r="562" s="1" customFormat="1" ht="21.35" customHeight="1" spans="1:16">
      <c r="A562" s="8">
        <v>559</v>
      </c>
      <c r="B562" s="31" t="s">
        <v>714</v>
      </c>
      <c r="C562" s="31" t="s">
        <v>715</v>
      </c>
      <c r="D562" s="16">
        <v>2019</v>
      </c>
      <c r="E562" s="16" t="s">
        <v>674</v>
      </c>
      <c r="F562" s="19">
        <v>7.03</v>
      </c>
      <c r="G562" s="19">
        <v>47.93</v>
      </c>
      <c r="H562" s="19">
        <v>3.05</v>
      </c>
      <c r="I562" s="19">
        <f t="shared" si="65"/>
        <v>58.01</v>
      </c>
      <c r="J562" s="16">
        <v>23</v>
      </c>
      <c r="K562" s="16">
        <v>23</v>
      </c>
      <c r="L562" s="30">
        <f t="shared" si="66"/>
        <v>1</v>
      </c>
      <c r="M562" s="16">
        <v>68</v>
      </c>
      <c r="N562" s="16">
        <v>68</v>
      </c>
      <c r="O562" s="30">
        <v>1</v>
      </c>
      <c r="P562" s="16"/>
    </row>
    <row r="563" s="1" customFormat="1" ht="21.35" customHeight="1" spans="1:16">
      <c r="A563" s="8">
        <v>560</v>
      </c>
      <c r="B563" s="16" t="s">
        <v>716</v>
      </c>
      <c r="C563" s="31" t="s">
        <v>717</v>
      </c>
      <c r="D563" s="16">
        <v>2019</v>
      </c>
      <c r="E563" s="16" t="s">
        <v>718</v>
      </c>
      <c r="F563" s="19">
        <v>8.98</v>
      </c>
      <c r="G563" s="19">
        <v>73.1468</v>
      </c>
      <c r="H563" s="19">
        <v>6.428</v>
      </c>
      <c r="I563" s="19">
        <f t="shared" si="65"/>
        <v>88.5548</v>
      </c>
      <c r="J563" s="16">
        <v>1</v>
      </c>
      <c r="K563" s="16">
        <v>24</v>
      </c>
      <c r="L563" s="30">
        <f t="shared" si="66"/>
        <v>0.0416666666666667</v>
      </c>
      <c r="M563" s="16">
        <v>2</v>
      </c>
      <c r="N563" s="16">
        <v>68</v>
      </c>
      <c r="O563" s="30">
        <v>0.0294117647058824</v>
      </c>
      <c r="P563" s="16"/>
    </row>
    <row r="564" s="1" customFormat="1" ht="21.35" customHeight="1" spans="1:16">
      <c r="A564" s="8">
        <v>561</v>
      </c>
      <c r="B564" s="16" t="s">
        <v>719</v>
      </c>
      <c r="C564" s="31" t="s">
        <v>720</v>
      </c>
      <c r="D564" s="16">
        <v>2019</v>
      </c>
      <c r="E564" s="16" t="s">
        <v>718</v>
      </c>
      <c r="F564" s="19">
        <v>8.33</v>
      </c>
      <c r="G564" s="19">
        <v>70.4204</v>
      </c>
      <c r="H564" s="19">
        <v>7.988</v>
      </c>
      <c r="I564" s="19">
        <f t="shared" si="65"/>
        <v>86.7384</v>
      </c>
      <c r="J564" s="16">
        <v>2</v>
      </c>
      <c r="K564" s="16">
        <v>24</v>
      </c>
      <c r="L564" s="30">
        <f t="shared" si="66"/>
        <v>0.0833333333333333</v>
      </c>
      <c r="M564" s="16">
        <v>5</v>
      </c>
      <c r="N564" s="16">
        <v>68</v>
      </c>
      <c r="O564" s="30">
        <v>0.0735294117647059</v>
      </c>
      <c r="P564" s="16"/>
    </row>
    <row r="565" s="1" customFormat="1" ht="21.35" customHeight="1" spans="1:16">
      <c r="A565" s="8">
        <v>562</v>
      </c>
      <c r="B565" s="16" t="s">
        <v>721</v>
      </c>
      <c r="C565" s="31" t="s">
        <v>722</v>
      </c>
      <c r="D565" s="16">
        <v>2019</v>
      </c>
      <c r="E565" s="16" t="s">
        <v>718</v>
      </c>
      <c r="F565" s="19">
        <v>8.68</v>
      </c>
      <c r="G565" s="19">
        <v>68.7584</v>
      </c>
      <c r="H565" s="19">
        <v>8</v>
      </c>
      <c r="I565" s="19">
        <f t="shared" si="65"/>
        <v>85.4384</v>
      </c>
      <c r="J565" s="16">
        <v>3</v>
      </c>
      <c r="K565" s="16">
        <v>24</v>
      </c>
      <c r="L565" s="30">
        <f t="shared" si="66"/>
        <v>0.125</v>
      </c>
      <c r="M565" s="16">
        <v>9</v>
      </c>
      <c r="N565" s="16">
        <v>68</v>
      </c>
      <c r="O565" s="30">
        <v>0.132352941176471</v>
      </c>
      <c r="P565" s="16"/>
    </row>
    <row r="566" s="1" customFormat="1" ht="21.35" customHeight="1" spans="1:16">
      <c r="A566" s="8">
        <v>563</v>
      </c>
      <c r="B566" s="16" t="s">
        <v>723</v>
      </c>
      <c r="C566" s="31" t="s">
        <v>724</v>
      </c>
      <c r="D566" s="16">
        <v>2019</v>
      </c>
      <c r="E566" s="16" t="s">
        <v>718</v>
      </c>
      <c r="F566" s="19">
        <v>7.98</v>
      </c>
      <c r="G566" s="19">
        <v>68.2108</v>
      </c>
      <c r="H566" s="19">
        <v>8</v>
      </c>
      <c r="I566" s="19">
        <f t="shared" si="65"/>
        <v>84.1908</v>
      </c>
      <c r="J566" s="16">
        <v>4</v>
      </c>
      <c r="K566" s="16">
        <v>24</v>
      </c>
      <c r="L566" s="30">
        <f t="shared" si="66"/>
        <v>0.166666666666667</v>
      </c>
      <c r="M566" s="16">
        <v>11</v>
      </c>
      <c r="N566" s="16">
        <v>68</v>
      </c>
      <c r="O566" s="30">
        <v>0.161764705882353</v>
      </c>
      <c r="P566" s="16"/>
    </row>
    <row r="567" s="1" customFormat="1" ht="21.35" customHeight="1" spans="1:16">
      <c r="A567" s="8">
        <v>564</v>
      </c>
      <c r="B567" s="16" t="s">
        <v>725</v>
      </c>
      <c r="C567" s="31" t="s">
        <v>726</v>
      </c>
      <c r="D567" s="16">
        <v>2019</v>
      </c>
      <c r="E567" s="16" t="s">
        <v>718</v>
      </c>
      <c r="F567" s="19">
        <v>9.03</v>
      </c>
      <c r="G567" s="19">
        <v>68.9976</v>
      </c>
      <c r="H567" s="19">
        <v>5.191</v>
      </c>
      <c r="I567" s="19">
        <f t="shared" si="65"/>
        <v>83.2186</v>
      </c>
      <c r="J567" s="16">
        <v>5</v>
      </c>
      <c r="K567" s="16">
        <v>24</v>
      </c>
      <c r="L567" s="30">
        <f t="shared" si="66"/>
        <v>0.208333333333333</v>
      </c>
      <c r="M567" s="16">
        <v>13</v>
      </c>
      <c r="N567" s="16">
        <v>68</v>
      </c>
      <c r="O567" s="30">
        <v>0.191176470588235</v>
      </c>
      <c r="P567" s="16"/>
    </row>
    <row r="568" s="1" customFormat="1" ht="21.35" customHeight="1" spans="1:16">
      <c r="A568" s="8">
        <v>565</v>
      </c>
      <c r="B568" s="16" t="s">
        <v>727</v>
      </c>
      <c r="C568" s="31" t="s">
        <v>728</v>
      </c>
      <c r="D568" s="16">
        <v>2019</v>
      </c>
      <c r="E568" s="16" t="s">
        <v>718</v>
      </c>
      <c r="F568" s="19">
        <v>4.83</v>
      </c>
      <c r="G568" s="19">
        <v>70.6408</v>
      </c>
      <c r="H568" s="19">
        <v>7.062</v>
      </c>
      <c r="I568" s="19">
        <f t="shared" si="65"/>
        <v>82.5328</v>
      </c>
      <c r="J568" s="16">
        <v>6</v>
      </c>
      <c r="K568" s="16">
        <v>24</v>
      </c>
      <c r="L568" s="30">
        <f t="shared" si="66"/>
        <v>0.25</v>
      </c>
      <c r="M568" s="16">
        <v>14</v>
      </c>
      <c r="N568" s="16">
        <v>68</v>
      </c>
      <c r="O568" s="30">
        <v>0.205882352941176</v>
      </c>
      <c r="P568" s="16"/>
    </row>
    <row r="569" s="1" customFormat="1" ht="21.35" customHeight="1" spans="1:16">
      <c r="A569" s="8">
        <v>566</v>
      </c>
      <c r="B569" s="16" t="s">
        <v>729</v>
      </c>
      <c r="C569" s="31" t="s">
        <v>730</v>
      </c>
      <c r="D569" s="16">
        <v>2019</v>
      </c>
      <c r="E569" s="16" t="s">
        <v>718</v>
      </c>
      <c r="F569" s="19">
        <v>8.63</v>
      </c>
      <c r="G569" s="19">
        <v>66.526</v>
      </c>
      <c r="H569" s="19">
        <v>7.367</v>
      </c>
      <c r="I569" s="19">
        <f t="shared" si="65"/>
        <v>82.523</v>
      </c>
      <c r="J569" s="16">
        <v>7</v>
      </c>
      <c r="K569" s="16">
        <v>24</v>
      </c>
      <c r="L569" s="30">
        <f t="shared" si="66"/>
        <v>0.291666666666667</v>
      </c>
      <c r="M569" s="16">
        <v>15</v>
      </c>
      <c r="N569" s="16">
        <v>68</v>
      </c>
      <c r="O569" s="30">
        <v>0.220588235294118</v>
      </c>
      <c r="P569" s="16"/>
    </row>
    <row r="570" s="1" customFormat="1" ht="21.35" customHeight="1" spans="1:16">
      <c r="A570" s="8">
        <v>567</v>
      </c>
      <c r="B570" s="16" t="s">
        <v>731</v>
      </c>
      <c r="C570" s="31" t="s">
        <v>732</v>
      </c>
      <c r="D570" s="16">
        <v>2019</v>
      </c>
      <c r="E570" s="16" t="s">
        <v>718</v>
      </c>
      <c r="F570" s="19">
        <v>9.35</v>
      </c>
      <c r="G570" s="19">
        <v>66.26</v>
      </c>
      <c r="H570" s="19">
        <v>6.747</v>
      </c>
      <c r="I570" s="19">
        <f t="shared" si="65"/>
        <v>82.357</v>
      </c>
      <c r="J570" s="16">
        <v>8</v>
      </c>
      <c r="K570" s="16">
        <v>24</v>
      </c>
      <c r="L570" s="30">
        <f t="shared" si="66"/>
        <v>0.333333333333333</v>
      </c>
      <c r="M570" s="16">
        <v>16</v>
      </c>
      <c r="N570" s="16">
        <v>68</v>
      </c>
      <c r="O570" s="30">
        <v>0.235294117647059</v>
      </c>
      <c r="P570" s="16"/>
    </row>
    <row r="571" s="1" customFormat="1" ht="21.35" customHeight="1" spans="1:16">
      <c r="A571" s="8">
        <v>568</v>
      </c>
      <c r="B571" s="16" t="s">
        <v>733</v>
      </c>
      <c r="C571" s="31" t="s">
        <v>734</v>
      </c>
      <c r="D571" s="16">
        <v>2019</v>
      </c>
      <c r="E571" s="16" t="s">
        <v>718</v>
      </c>
      <c r="F571" s="19">
        <v>8.75</v>
      </c>
      <c r="G571" s="19">
        <v>66.086</v>
      </c>
      <c r="H571" s="19">
        <v>7.362</v>
      </c>
      <c r="I571" s="19">
        <f t="shared" si="65"/>
        <v>82.198</v>
      </c>
      <c r="J571" s="16">
        <v>9</v>
      </c>
      <c r="K571" s="16">
        <v>24</v>
      </c>
      <c r="L571" s="30">
        <f t="shared" si="66"/>
        <v>0.375</v>
      </c>
      <c r="M571" s="16">
        <v>17</v>
      </c>
      <c r="N571" s="16">
        <v>68</v>
      </c>
      <c r="O571" s="30">
        <v>0.25</v>
      </c>
      <c r="P571" s="16"/>
    </row>
    <row r="572" s="1" customFormat="1" ht="21.35" customHeight="1" spans="1:16">
      <c r="A572" s="8">
        <v>569</v>
      </c>
      <c r="B572" s="16" t="s">
        <v>735</v>
      </c>
      <c r="C572" s="31" t="s">
        <v>736</v>
      </c>
      <c r="D572" s="16">
        <v>2019</v>
      </c>
      <c r="E572" s="16" t="s">
        <v>718</v>
      </c>
      <c r="F572" s="19">
        <v>7.63</v>
      </c>
      <c r="G572" s="19">
        <v>67.68</v>
      </c>
      <c r="H572" s="19">
        <v>5.87</v>
      </c>
      <c r="I572" s="19">
        <f t="shared" si="65"/>
        <v>81.18</v>
      </c>
      <c r="J572" s="16">
        <v>10</v>
      </c>
      <c r="K572" s="16">
        <v>24</v>
      </c>
      <c r="L572" s="30">
        <f t="shared" si="66"/>
        <v>0.416666666666667</v>
      </c>
      <c r="M572" s="16">
        <v>20</v>
      </c>
      <c r="N572" s="16">
        <v>68</v>
      </c>
      <c r="O572" s="30">
        <v>0.294117647058824</v>
      </c>
      <c r="P572" s="16"/>
    </row>
    <row r="573" s="1" customFormat="1" ht="21.35" customHeight="1" spans="1:16">
      <c r="A573" s="8">
        <v>570</v>
      </c>
      <c r="B573" s="16" t="s">
        <v>737</v>
      </c>
      <c r="C573" s="31" t="s">
        <v>738</v>
      </c>
      <c r="D573" s="16">
        <v>2019</v>
      </c>
      <c r="E573" s="16" t="s">
        <v>718</v>
      </c>
      <c r="F573" s="19">
        <v>8.08</v>
      </c>
      <c r="G573" s="19">
        <v>65.0724</v>
      </c>
      <c r="H573" s="19">
        <v>8</v>
      </c>
      <c r="I573" s="19">
        <f t="shared" si="65"/>
        <v>81.1524</v>
      </c>
      <c r="J573" s="16">
        <v>11</v>
      </c>
      <c r="K573" s="16">
        <v>24</v>
      </c>
      <c r="L573" s="30">
        <f t="shared" si="66"/>
        <v>0.458333333333333</v>
      </c>
      <c r="M573" s="16">
        <v>21</v>
      </c>
      <c r="N573" s="16">
        <v>68</v>
      </c>
      <c r="O573" s="30">
        <v>0.308823529411765</v>
      </c>
      <c r="P573" s="16"/>
    </row>
    <row r="574" s="1" customFormat="1" ht="21.35" customHeight="1" spans="1:16">
      <c r="A574" s="8">
        <v>571</v>
      </c>
      <c r="B574" s="16" t="s">
        <v>739</v>
      </c>
      <c r="C574" s="31" t="s">
        <v>740</v>
      </c>
      <c r="D574" s="16">
        <v>2019</v>
      </c>
      <c r="E574" s="16" t="s">
        <v>718</v>
      </c>
      <c r="F574" s="19">
        <v>8.63</v>
      </c>
      <c r="G574" s="19">
        <v>64.0132</v>
      </c>
      <c r="H574" s="19">
        <v>7.058</v>
      </c>
      <c r="I574" s="19">
        <f t="shared" si="65"/>
        <v>79.7012</v>
      </c>
      <c r="J574" s="16">
        <v>12</v>
      </c>
      <c r="K574" s="16">
        <v>24</v>
      </c>
      <c r="L574" s="30">
        <f t="shared" si="66"/>
        <v>0.5</v>
      </c>
      <c r="M574" s="16">
        <v>30</v>
      </c>
      <c r="N574" s="16">
        <v>68</v>
      </c>
      <c r="O574" s="30">
        <v>0.441176470588235</v>
      </c>
      <c r="P574" s="16"/>
    </row>
    <row r="575" s="1" customFormat="1" ht="21.35" customHeight="1" spans="1:16">
      <c r="A575" s="8">
        <v>572</v>
      </c>
      <c r="B575" s="16" t="s">
        <v>741</v>
      </c>
      <c r="C575" s="31" t="s">
        <v>742</v>
      </c>
      <c r="D575" s="16">
        <v>2019</v>
      </c>
      <c r="E575" s="16" t="s">
        <v>718</v>
      </c>
      <c r="F575" s="19">
        <v>8.43</v>
      </c>
      <c r="G575" s="19">
        <v>63.186</v>
      </c>
      <c r="H575" s="19">
        <v>8</v>
      </c>
      <c r="I575" s="19">
        <f t="shared" si="65"/>
        <v>79.616</v>
      </c>
      <c r="J575" s="16">
        <v>13</v>
      </c>
      <c r="K575" s="16">
        <v>24</v>
      </c>
      <c r="L575" s="30">
        <f t="shared" si="66"/>
        <v>0.541666666666667</v>
      </c>
      <c r="M575" s="16">
        <v>31</v>
      </c>
      <c r="N575" s="16">
        <v>68</v>
      </c>
      <c r="O575" s="30">
        <v>0.455882352941176</v>
      </c>
      <c r="P575" s="16"/>
    </row>
    <row r="576" s="1" customFormat="1" ht="21.35" customHeight="1" spans="1:16">
      <c r="A576" s="8">
        <v>573</v>
      </c>
      <c r="B576" s="16" t="s">
        <v>743</v>
      </c>
      <c r="C576" s="31" t="s">
        <v>744</v>
      </c>
      <c r="D576" s="16">
        <v>2019</v>
      </c>
      <c r="E576" s="16" t="s">
        <v>718</v>
      </c>
      <c r="F576" s="19">
        <v>9.03</v>
      </c>
      <c r="G576" s="19">
        <v>59.7</v>
      </c>
      <c r="H576" s="19">
        <v>7.24</v>
      </c>
      <c r="I576" s="19">
        <f t="shared" si="65"/>
        <v>75.97</v>
      </c>
      <c r="J576" s="16">
        <v>14</v>
      </c>
      <c r="K576" s="16">
        <v>24</v>
      </c>
      <c r="L576" s="30">
        <f t="shared" si="66"/>
        <v>0.583333333333333</v>
      </c>
      <c r="M576" s="16">
        <v>41</v>
      </c>
      <c r="N576" s="16">
        <v>68</v>
      </c>
      <c r="O576" s="30">
        <v>0.602941176470588</v>
      </c>
      <c r="P576" s="16"/>
    </row>
    <row r="577" s="1" customFormat="1" ht="21.35" customHeight="1" spans="1:16">
      <c r="A577" s="8">
        <v>574</v>
      </c>
      <c r="B577" s="16" t="s">
        <v>745</v>
      </c>
      <c r="C577" s="31" t="s">
        <v>746</v>
      </c>
      <c r="D577" s="16">
        <v>2019</v>
      </c>
      <c r="E577" s="16" t="s">
        <v>718</v>
      </c>
      <c r="F577" s="19">
        <v>7.43</v>
      </c>
      <c r="G577" s="19">
        <v>61.9792</v>
      </c>
      <c r="H577" s="19">
        <v>5.93</v>
      </c>
      <c r="I577" s="19">
        <f t="shared" si="65"/>
        <v>75.3392</v>
      </c>
      <c r="J577" s="16">
        <v>15</v>
      </c>
      <c r="K577" s="16">
        <v>24</v>
      </c>
      <c r="L577" s="30">
        <f t="shared" si="66"/>
        <v>0.625</v>
      </c>
      <c r="M577" s="16">
        <v>42</v>
      </c>
      <c r="N577" s="16">
        <v>68</v>
      </c>
      <c r="O577" s="30">
        <v>0.617647058823529</v>
      </c>
      <c r="P577" s="16"/>
    </row>
    <row r="578" s="1" customFormat="1" ht="21.35" customHeight="1" spans="1:16">
      <c r="A578" s="8">
        <v>575</v>
      </c>
      <c r="B578" s="16" t="s">
        <v>747</v>
      </c>
      <c r="C578" s="31" t="s">
        <v>748</v>
      </c>
      <c r="D578" s="16">
        <v>2019</v>
      </c>
      <c r="E578" s="16" t="s">
        <v>718</v>
      </c>
      <c r="F578" s="19">
        <v>8.18</v>
      </c>
      <c r="G578" s="19">
        <v>59.8252</v>
      </c>
      <c r="H578" s="19">
        <v>6.062</v>
      </c>
      <c r="I578" s="19">
        <f t="shared" si="65"/>
        <v>74.0672</v>
      </c>
      <c r="J578" s="16">
        <v>16</v>
      </c>
      <c r="K578" s="16">
        <v>24</v>
      </c>
      <c r="L578" s="30">
        <f t="shared" si="66"/>
        <v>0.666666666666667</v>
      </c>
      <c r="M578" s="16">
        <v>46</v>
      </c>
      <c r="N578" s="16">
        <v>68</v>
      </c>
      <c r="O578" s="30">
        <v>0.676470588235294</v>
      </c>
      <c r="P578" s="16"/>
    </row>
    <row r="579" s="1" customFormat="1" ht="21.35" customHeight="1" spans="1:16">
      <c r="A579" s="8">
        <v>576</v>
      </c>
      <c r="B579" s="16" t="s">
        <v>749</v>
      </c>
      <c r="C579" s="31" t="s">
        <v>750</v>
      </c>
      <c r="D579" s="16">
        <v>2019</v>
      </c>
      <c r="E579" s="16" t="s">
        <v>718</v>
      </c>
      <c r="F579" s="19">
        <v>7.58</v>
      </c>
      <c r="G579" s="19">
        <v>58.93</v>
      </c>
      <c r="H579" s="19">
        <v>7.41</v>
      </c>
      <c r="I579" s="19">
        <f t="shared" si="65"/>
        <v>73.92</v>
      </c>
      <c r="J579" s="16">
        <v>17</v>
      </c>
      <c r="K579" s="16">
        <v>24</v>
      </c>
      <c r="L579" s="30">
        <f t="shared" si="66"/>
        <v>0.708333333333333</v>
      </c>
      <c r="M579" s="16">
        <v>47</v>
      </c>
      <c r="N579" s="16">
        <v>68</v>
      </c>
      <c r="O579" s="30">
        <v>0.691176470588235</v>
      </c>
      <c r="P579" s="16"/>
    </row>
    <row r="580" s="1" customFormat="1" ht="21.35" customHeight="1" spans="1:16">
      <c r="A580" s="8">
        <v>577</v>
      </c>
      <c r="B580" s="16" t="s">
        <v>751</v>
      </c>
      <c r="C580" s="31" t="s">
        <v>752</v>
      </c>
      <c r="D580" s="16">
        <v>2019</v>
      </c>
      <c r="E580" s="16" t="s">
        <v>718</v>
      </c>
      <c r="F580" s="19">
        <v>7.73</v>
      </c>
      <c r="G580" s="19">
        <v>60.0984</v>
      </c>
      <c r="H580" s="19">
        <v>5.7808</v>
      </c>
      <c r="I580" s="19">
        <f t="shared" si="65"/>
        <v>73.6092</v>
      </c>
      <c r="J580" s="16">
        <v>18</v>
      </c>
      <c r="K580" s="16">
        <v>24</v>
      </c>
      <c r="L580" s="30">
        <f t="shared" si="66"/>
        <v>0.75</v>
      </c>
      <c r="M580" s="16">
        <v>48</v>
      </c>
      <c r="N580" s="16">
        <v>68</v>
      </c>
      <c r="O580" s="30">
        <v>0.705882352941177</v>
      </c>
      <c r="P580" s="16"/>
    </row>
    <row r="581" s="1" customFormat="1" ht="21.35" customHeight="1" spans="1:16">
      <c r="A581" s="8">
        <v>578</v>
      </c>
      <c r="B581" s="16" t="s">
        <v>753</v>
      </c>
      <c r="C581" s="31" t="s">
        <v>754</v>
      </c>
      <c r="D581" s="16">
        <v>2019</v>
      </c>
      <c r="E581" s="16" t="s">
        <v>718</v>
      </c>
      <c r="F581" s="19">
        <v>7.43</v>
      </c>
      <c r="G581" s="19">
        <v>59.404</v>
      </c>
      <c r="H581" s="19">
        <v>5.191</v>
      </c>
      <c r="I581" s="19">
        <f t="shared" si="65"/>
        <v>72.025</v>
      </c>
      <c r="J581" s="16">
        <v>19</v>
      </c>
      <c r="K581" s="16">
        <v>24</v>
      </c>
      <c r="L581" s="30">
        <f t="shared" si="66"/>
        <v>0.791666666666667</v>
      </c>
      <c r="M581" s="16">
        <v>52</v>
      </c>
      <c r="N581" s="16">
        <v>68</v>
      </c>
      <c r="O581" s="30">
        <v>0.764705882352941</v>
      </c>
      <c r="P581" s="16"/>
    </row>
    <row r="582" s="1" customFormat="1" ht="21.35" customHeight="1" spans="1:16">
      <c r="A582" s="8">
        <v>579</v>
      </c>
      <c r="B582" s="16" t="s">
        <v>755</v>
      </c>
      <c r="C582" s="31" t="s">
        <v>756</v>
      </c>
      <c r="D582" s="16">
        <v>2019</v>
      </c>
      <c r="E582" s="16" t="s">
        <v>718</v>
      </c>
      <c r="F582" s="19">
        <v>8.23</v>
      </c>
      <c r="G582" s="19">
        <v>54.2596</v>
      </c>
      <c r="H582" s="19">
        <v>8</v>
      </c>
      <c r="I582" s="19">
        <f t="shared" si="65"/>
        <v>70.4896</v>
      </c>
      <c r="J582" s="16">
        <v>20</v>
      </c>
      <c r="K582" s="16">
        <v>24</v>
      </c>
      <c r="L582" s="30">
        <f t="shared" si="66"/>
        <v>0.833333333333333</v>
      </c>
      <c r="M582" s="16">
        <v>58</v>
      </c>
      <c r="N582" s="16">
        <v>68</v>
      </c>
      <c r="O582" s="30">
        <v>0.852941176470588</v>
      </c>
      <c r="P582" s="16"/>
    </row>
    <row r="583" s="1" customFormat="1" ht="21.35" customHeight="1" spans="1:16">
      <c r="A583" s="8">
        <v>580</v>
      </c>
      <c r="B583" s="16" t="s">
        <v>757</v>
      </c>
      <c r="C583" s="31" t="s">
        <v>758</v>
      </c>
      <c r="D583" s="16">
        <v>2019</v>
      </c>
      <c r="E583" s="16" t="s">
        <v>718</v>
      </c>
      <c r="F583" s="19">
        <v>4.43</v>
      </c>
      <c r="G583" s="19">
        <v>55.3392</v>
      </c>
      <c r="H583" s="19">
        <v>6.809</v>
      </c>
      <c r="I583" s="19">
        <f t="shared" si="65"/>
        <v>66.5782</v>
      </c>
      <c r="J583" s="16">
        <v>21</v>
      </c>
      <c r="K583" s="16">
        <v>24</v>
      </c>
      <c r="L583" s="30">
        <f t="shared" si="66"/>
        <v>0.875</v>
      </c>
      <c r="M583" s="16">
        <v>63</v>
      </c>
      <c r="N583" s="16">
        <v>68</v>
      </c>
      <c r="O583" s="30">
        <v>0.926470588235294</v>
      </c>
      <c r="P583" s="16"/>
    </row>
    <row r="584" s="1" customFormat="1" ht="21.35" customHeight="1" spans="1:16">
      <c r="A584" s="8">
        <v>581</v>
      </c>
      <c r="B584" s="16" t="s">
        <v>759</v>
      </c>
      <c r="C584" s="31" t="s">
        <v>760</v>
      </c>
      <c r="D584" s="16">
        <v>2019</v>
      </c>
      <c r="E584" s="16" t="s">
        <v>718</v>
      </c>
      <c r="F584" s="19">
        <v>7.91</v>
      </c>
      <c r="G584" s="19">
        <v>52.014</v>
      </c>
      <c r="H584" s="19">
        <v>6.543</v>
      </c>
      <c r="I584" s="19">
        <f t="shared" si="65"/>
        <v>66.467</v>
      </c>
      <c r="J584" s="16">
        <v>22</v>
      </c>
      <c r="K584" s="16">
        <v>24</v>
      </c>
      <c r="L584" s="30">
        <f t="shared" si="66"/>
        <v>0.916666666666667</v>
      </c>
      <c r="M584" s="16">
        <v>64</v>
      </c>
      <c r="N584" s="16">
        <v>68</v>
      </c>
      <c r="O584" s="30">
        <v>0.941176470588235</v>
      </c>
      <c r="P584" s="16"/>
    </row>
    <row r="585" s="1" customFormat="1" ht="21.35" customHeight="1" spans="1:16">
      <c r="A585" s="8">
        <v>582</v>
      </c>
      <c r="B585" s="16" t="s">
        <v>761</v>
      </c>
      <c r="C585" s="31" t="s">
        <v>762</v>
      </c>
      <c r="D585" s="16">
        <v>2019</v>
      </c>
      <c r="E585" s="16" t="s">
        <v>718</v>
      </c>
      <c r="F585" s="19">
        <v>7.38</v>
      </c>
      <c r="G585" s="19">
        <v>54.5136</v>
      </c>
      <c r="H585" s="19">
        <v>2.9426</v>
      </c>
      <c r="I585" s="19">
        <f t="shared" si="65"/>
        <v>64.8362</v>
      </c>
      <c r="J585" s="16">
        <v>23</v>
      </c>
      <c r="K585" s="16">
        <v>24</v>
      </c>
      <c r="L585" s="30">
        <f t="shared" si="66"/>
        <v>0.958333333333333</v>
      </c>
      <c r="M585" s="16">
        <v>66</v>
      </c>
      <c r="N585" s="16">
        <v>68</v>
      </c>
      <c r="O585" s="30">
        <v>0.970588235294118</v>
      </c>
      <c r="P585" s="16"/>
    </row>
    <row r="586" s="1" customFormat="1" ht="21.35" customHeight="1" spans="1:16">
      <c r="A586" s="8">
        <v>583</v>
      </c>
      <c r="B586" s="16" t="s">
        <v>763</v>
      </c>
      <c r="C586" s="31" t="s">
        <v>764</v>
      </c>
      <c r="D586" s="16">
        <v>2019</v>
      </c>
      <c r="E586" s="16" t="s">
        <v>718</v>
      </c>
      <c r="F586" s="19">
        <v>7.38</v>
      </c>
      <c r="G586" s="19">
        <v>52.5712</v>
      </c>
      <c r="H586" s="19">
        <v>2.9476</v>
      </c>
      <c r="I586" s="19">
        <f t="shared" si="65"/>
        <v>62.8988</v>
      </c>
      <c r="J586" s="16">
        <v>24</v>
      </c>
      <c r="K586" s="16">
        <v>24</v>
      </c>
      <c r="L586" s="30">
        <f t="shared" si="66"/>
        <v>1</v>
      </c>
      <c r="M586" s="16">
        <v>67</v>
      </c>
      <c r="N586" s="16">
        <v>68</v>
      </c>
      <c r="O586" s="30">
        <v>0.985294117647059</v>
      </c>
      <c r="P586" s="16"/>
    </row>
    <row r="587" s="2" customFormat="1" spans="15:15">
      <c r="O587" s="34"/>
    </row>
  </sheetData>
  <sortState ref="A5:P57">
    <sortCondition ref="M5:M57"/>
  </sortState>
  <mergeCells count="1">
    <mergeCell ref="A2:P2"/>
  </mergeCells>
  <dataValidations count="1">
    <dataValidation allowBlank="1" showInputMessage="1" showErrorMessage="1" prompt="请输入专业简称+班级，如“计算机1802”"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E61 JA61 SW61 ACS61 AMO61 AWK61 BGG61 BQC61 BZY61 CJU61 CTQ61 DDM61 DNI61 DXE61 EHA61 EQW61 FAS61 FKO61 FUK61 GEG61 GOC61 GXY61 HHU61 HRQ61 IBM61 ILI61 IVE61 JFA61 JOW61 JYS61 KIO61 KSK61 LCG61 LMC61 LVY61 MFU61 MPQ61 MZM61 NJI61 NTE61 ODA61 OMW61 OWS61 PGO61 PQK61 QAG61 QKC61 QTY61 RDU61 RNQ61 RXM61 SHI61 SRE61 TBA61 TKW61 TUS61 UEO61 UOK61 UYG61 VIC61 VRY61 WBU61 WLQ61 WVM61 E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7 JA67 SW67 ACS67 AMO67 AWK67 BGG67 BQC67 BZY67 CJU67 CTQ67 DDM67 DNI67 DXE67 EHA67 EQW67 FAS67 FKO67 FUK67 GEG67 GOC67 GXY67 HHU67 HRQ67 IBM67 ILI67 IVE67 JFA67 JOW67 JYS67 KIO67 KSK67 LCG67 LMC67 LVY67 MFU67 MPQ67 MZM67 NJI67 NTE67 ODA67 OMW67 OWS67 PGO67 PQK67 QAG67 QKC67 QTY67 RDU67 RNQ67 RXM67 SHI67 SRE67 TBA67 TKW67 TUS67 UEO67 UOK67 UYG67 VIC67 VRY67 WBU67 WLQ67 WVM67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E71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75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E77 JA77 SW77 ACS77 AMO77 AWK77 BGG77 BQC77 BZY77 CJU77 CTQ77 DDM77 DNI77 DXE77 EHA77 EQW77 FAS77 FKO77 FUK77 GEG77 GOC77 GXY77 HHU77 HRQ77 IBM77 ILI77 IVE77 JFA77 JOW77 JYS77 KIO77 KSK77 LCG77 LMC77 LVY77 MFU77 MPQ77 MZM77 NJI77 NTE77 ODA77 OMW77 OWS77 PGO77 PQK77 QAG77 QKC77 QTY77 RDU77 RNQ77 RXM77 SHI77 SRE77 TBA77 TKW77 TUS77 UEO77 UOK77 UYG77 VIC77 VRY77 WBU77 WLQ77 WVM77 E79 JA79 SW79 ACS79 AMO79 AWK79 BGG79 BQC79 BZY79 CJU79 CTQ79 DDM79 DNI79 DXE79 EHA79 EQW79 FAS79 FKO79 FUK79 GEG79 GOC79 GXY79 HHU79 HRQ79 IBM79 ILI79 IVE79 JFA79 JOW79 JYS79 KIO79 KSK79 LCG79 LMC79 LVY79 MFU79 MPQ79 MZM79 NJI79 NTE79 ODA79 OMW79 OWS79 PGO79 PQK79 QAG79 QKC79 QTY79 RDU79 RNQ79 RXM79 SHI79 SRE79 TBA79 TKW79 TUS79 UEO79 UOK79 UYG79 VIC79 VRY79 WBU79 WLQ79 WVM79 E81 JA81 SW81 ACS81 AMO81 AWK81 BGG81 BQC81 BZY81 CJU81 CTQ81 DDM81 DNI81 DXE81 EHA81 EQW81 FAS81 FKO81 FUK81 GEG81 GOC81 GXY81 HHU81 HRQ81 IBM81 ILI81 IVE81 JFA81 JOW81 JYS81 KIO81 KSK81 LCG81 LMC81 LVY81 MFU81 MPQ81 MZM81 NJI81 NTE81 ODA81 OMW81 OWS81 PGO81 PQK81 QAG81 QKC81 QTY81 RDU81 RNQ81 RXM81 SHI81 SRE81 TBA81 TKW81 TUS81 UEO81 UOK81 UYG81 VIC81 VRY81 WBU81 WLQ81 WVM81 E83 JA83 SW83 ACS83 AMO83 AWK83 BGG83 BQC83 BZY83 CJU83 CTQ83 DDM83 DNI83 DXE83 EHA83 EQW83 FAS83 FKO83 FUK83 GEG83 GOC83 GXY83 HHU83 HRQ83 IBM83 ILI83 IVE83 JFA83 JOW83 JYS83 KIO83 KSK83 LCG83 LMC83 LVY83 MFU83 MPQ83 MZM83 NJI83 NTE83 ODA83 OMW83 OWS83 PGO83 PQK83 QAG83 QKC83 QTY83 RDU83 RNQ83 RXM83 SHI83 SRE83 TBA83 TKW83 TUS83 UEO83 UOK83 UYG83 VIC83 VRY83 WBU83 WLQ83 WVM83 E85 JA85 SW85 ACS85 AMO85 AWK85 BGG85 BQC85 BZY85 CJU85 CTQ85 DDM85 DNI85 DXE85 EHA85 EQW85 FAS85 FKO85 FUK85 GEG85 GOC85 GXY85 HHU85 HRQ85 IBM85 ILI85 IVE85 JFA85 JOW85 JYS85 KIO85 KSK85 LCG85 LMC85 LVY85 MFU85 MPQ85 MZM85 NJI85 NTE85 ODA85 OMW85 OWS85 PGO85 PQK85 QAG85 QKC85 QTY85 RDU85 RNQ85 RXM85 SHI85 SRE85 TBA85 TKW85 TUS85 UEO85 UOK85 UYG85 VIC85 VRY85 WBU85 WLQ85 WVM85 E87:E132 E301:E331 JA87:JA132 SW87:SW132 ACS87:ACS132 AMO87:AMO132 AWK87:AWK132 BGG87:BGG132 BQC87:BQC132 BZY87:BZY132 CJU87:CJU132 CTQ87:CTQ132 DDM87:DDM132 DNI87:DNI132 DXE87:DXE132 EHA87:EHA132 EQW87:EQW132 FAS87:FAS132 FKO87:FKO132 FUK87:FUK132 GEG87:GEG132 GOC87:GOC132 GXY87:GXY132 HHU87:HHU132 HRQ87:HRQ132 IBM87:IBM132 ILI87:ILI132 IVE87:IVE132 JFA87:JFA132 JOW87:JOW132 JYS87:JYS132 KIO87:KIO132 KSK87:KSK132 LCG87:LCG132 LMC87:LMC132 LVY87:LVY132 MFU87:MFU132 MPQ87:MPQ132 MZM87:MZM132 NJI87:NJI132 NTE87:NTE132 ODA87:ODA132 OMW87:OMW132 OWS87:OWS132 PGO87:PGO132 PQK87:PQK132 QAG87:QAG132 QKC87:QKC132 QTY87:QTY132 RDU87:RDU132 RNQ87:RNQ132 RXM87:RXM132 SHI87:SHI132 SRE87:SRE132 TBA87:TBA132 TKW87:TKW132 TUS87:TUS132 UEO87:UEO132 UOK87:UOK132 UYG87:UYG132 VIC87:VIC132 VRY87:VRY132 WBU87:WBU132 WLQ87:WLQ132 WVM87:WVM132"/>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王昱泽</cp:lastModifiedBy>
  <dcterms:created xsi:type="dcterms:W3CDTF">2021-09-28T09:33:00Z</dcterms:created>
  <dcterms:modified xsi:type="dcterms:W3CDTF">2021-10-01T10:25:27Z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FCA78451899A484CA8AC7071A675A3A2</vt:lpwstr>
  </property>
  <property fmtid="{D5CDD505-2E9C-101B-9397-08002B2CF9AE}" pid="3" name="KSOProductBuildVer">
    <vt:lpwstr>2052-11.1.0.10938</vt:lpwstr>
  </property>
</Properties>
</file>